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677480\Documents\24G Process Flow 2018\"/>
    </mc:Choice>
  </mc:AlternateContent>
  <bookViews>
    <workbookView xWindow="0" yWindow="0" windowWidth="20490" windowHeight="4830"/>
  </bookViews>
  <sheets>
    <sheet name="2014  Calculations" sheetId="11" r:id="rId1"/>
    <sheet name="Fine Amount" sheetId="12" r:id="rId2"/>
  </sheets>
  <calcPr calcId="171027"/>
</workbook>
</file>

<file path=xl/calcChain.xml><?xml version="1.0" encoding="utf-8"?>
<calcChain xmlns="http://schemas.openxmlformats.org/spreadsheetml/2006/main">
  <c r="B17" i="12" l="1"/>
  <c r="E50" i="11"/>
  <c r="E49" i="11"/>
  <c r="E48" i="11"/>
  <c r="E16" i="11"/>
  <c r="F7" i="11" l="1"/>
  <c r="E14" i="11"/>
  <c r="E23" i="11"/>
  <c r="E22" i="11"/>
  <c r="E24" i="11"/>
  <c r="E32" i="11"/>
  <c r="E31" i="11"/>
  <c r="E30" i="11"/>
  <c r="E33" i="11"/>
  <c r="E41" i="11"/>
  <c r="E39" i="11"/>
  <c r="E40" i="11"/>
  <c r="E42" i="11"/>
  <c r="E51" i="11"/>
  <c r="E47" i="11"/>
  <c r="E13" i="11"/>
  <c r="E15" i="11"/>
  <c r="G11" i="11"/>
  <c r="E25" i="11"/>
  <c r="G20" i="11"/>
  <c r="G28" i="11"/>
  <c r="G37" i="11"/>
  <c r="G45" i="11"/>
  <c r="F37" i="11" l="1"/>
  <c r="F58" i="11"/>
  <c r="B73" i="11" s="1"/>
  <c r="E17" i="11"/>
  <c r="F11" i="11" s="1"/>
  <c r="F20" i="11"/>
  <c r="F45" i="11"/>
  <c r="F28" i="11"/>
  <c r="E58" i="11" l="1"/>
  <c r="E59" i="11" s="1"/>
  <c r="B72" i="11" l="1"/>
  <c r="B80" i="11" s="1"/>
  <c r="C85" i="11" s="1"/>
  <c r="B3" i="12" s="1"/>
  <c r="C89" i="11" l="1"/>
  <c r="C87" i="11" l="1"/>
  <c r="B7" i="12"/>
  <c r="B5" i="12" s="1"/>
</calcChain>
</file>

<file path=xl/comments1.xml><?xml version="1.0" encoding="utf-8"?>
<comments xmlns="http://schemas.openxmlformats.org/spreadsheetml/2006/main">
  <authors>
    <author xml:space="preserve"> FrancesC</author>
  </authors>
  <commentList>
    <comment ref="B80" authorId="0" shapeId="0">
      <text>
        <r>
          <rPr>
            <b/>
            <sz val="8"/>
            <color indexed="81"/>
            <rFont val="Tahoma"/>
            <family val="2"/>
          </rPr>
          <t xml:space="preserve"> FrancesC:</t>
        </r>
        <r>
          <rPr>
            <sz val="8"/>
            <color indexed="81"/>
            <rFont val="Tahoma"/>
            <family val="2"/>
          </rPr>
          <t xml:space="preserve">
multiply total by F10 = positive reduction and F6 -80% if individual
</t>
        </r>
      </text>
    </comment>
  </commentList>
</comments>
</file>

<file path=xl/sharedStrings.xml><?xml version="1.0" encoding="utf-8"?>
<sst xmlns="http://schemas.openxmlformats.org/spreadsheetml/2006/main" count="118" uniqueCount="69">
  <si>
    <t>Description of variable</t>
  </si>
  <si>
    <t>Weighting</t>
  </si>
  <si>
    <t>Selection</t>
  </si>
  <si>
    <t>Score</t>
  </si>
  <si>
    <t>Biodiversity Impact Index</t>
  </si>
  <si>
    <t>TOTAL SCORE</t>
  </si>
  <si>
    <t>IMPACT INDEX</t>
  </si>
  <si>
    <t>IMPACT INDEX CALCULATOR</t>
  </si>
  <si>
    <t>Notes:</t>
  </si>
  <si>
    <t>Applicant profile Index</t>
  </si>
  <si>
    <t>The applicant is an individual</t>
  </si>
  <si>
    <t>The applicant is a company or SOE</t>
  </si>
  <si>
    <t>A</t>
  </si>
  <si>
    <t>A.1</t>
  </si>
  <si>
    <t>A.2</t>
  </si>
  <si>
    <t>AF =</t>
  </si>
  <si>
    <t>X</t>
  </si>
  <si>
    <r>
      <t>((C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X C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>W) + (C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X C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W) + (C… X C…W)</t>
    </r>
  </si>
  <si>
    <r>
      <t>C</t>
    </r>
    <r>
      <rPr>
        <b/>
        <vertAlign val="subscript"/>
        <sz val="10"/>
        <rFont val="Arial"/>
        <family val="2"/>
      </rPr>
      <t>max</t>
    </r>
  </si>
  <si>
    <r>
      <t>( AF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>)</t>
    </r>
  </si>
  <si>
    <t>x</t>
  </si>
  <si>
    <t>Socio Economic Impact Index</t>
  </si>
  <si>
    <t>B</t>
  </si>
  <si>
    <t>B.1</t>
  </si>
  <si>
    <t>B.2</t>
  </si>
  <si>
    <t>B.3</t>
  </si>
  <si>
    <t>B.4</t>
  </si>
  <si>
    <t>B.5</t>
  </si>
  <si>
    <t>Maximum Fine to be imposed in terms of NEMA s.24G</t>
  </si>
  <si>
    <t>Social Benefit Index</t>
  </si>
  <si>
    <t>The activity provides no social service / infrastructure to the affected community</t>
  </si>
  <si>
    <t xml:space="preserve">The activity provides indirect social service / infrastructure to the affected community </t>
  </si>
  <si>
    <t>The activity provides some social service / infrastructure to the affected community</t>
  </si>
  <si>
    <t>The activity provides an important  social service / infrastructure to the affected community</t>
  </si>
  <si>
    <t>The activity provides an essential social service / infrastructure to the affected community</t>
  </si>
  <si>
    <t>The activity could result in wide-scale socio-economic impacts.</t>
  </si>
  <si>
    <t>The activity could give rise to localised biodiversity impacts</t>
  </si>
  <si>
    <t xml:space="preserve">The activity could give rise to significant  biodiversity impacts </t>
  </si>
  <si>
    <t>The activity is likely to permanently / irreversibly transform/ destroy a recognised biodiversity ‘hot-spot’ or threaten the existence of a species or sub-species.</t>
  </si>
  <si>
    <t>Pollution Impact Index</t>
  </si>
  <si>
    <t>The activity will not give rise to any  pollution</t>
  </si>
  <si>
    <t>The activity could give rise to pollution  with low impacts.</t>
  </si>
  <si>
    <t>The activity could give rise to pollution  with moderate impacts.</t>
  </si>
  <si>
    <t>The activity is completely out of keeping with the surrounding environment and will have a significant impact on the affected area's sense of place and/ or heritage</t>
  </si>
  <si>
    <t>Amount</t>
  </si>
  <si>
    <t>Applicant</t>
  </si>
  <si>
    <t xml:space="preserve">     Individual</t>
  </si>
  <si>
    <t xml:space="preserve">     SMME</t>
  </si>
  <si>
    <t xml:space="preserve">     Company , Government &amp; Parastatal.</t>
  </si>
  <si>
    <t>Fine Amount</t>
  </si>
  <si>
    <t>The activity could give rise to pollution with major impacts.</t>
  </si>
  <si>
    <t>The activity could give rise to pollution with high impacts.</t>
  </si>
  <si>
    <t>Sense of Place &amp; / or Heritage  Impact Index</t>
  </si>
  <si>
    <t>The activity will not give rise to any negative socio-economic impacts</t>
  </si>
  <si>
    <t>The activity could give rise to negative socio-economic impacts, but highly localised</t>
  </si>
  <si>
    <t xml:space="preserve">The activity could give rise to significant negative socio-economic and regionalized impacts </t>
  </si>
  <si>
    <t>The activity will not give rise to any impacts on biodiversity</t>
  </si>
  <si>
    <t xml:space="preserve">The activity is in keeping with the surrounding environment  and / or does not negatively impact on the affected area's sense of place and /or heritage </t>
  </si>
  <si>
    <t>The activity is not in keeping with the surrounding environment and will have a localised impact on the affected area's sense of place and/or heritage</t>
  </si>
  <si>
    <t>The activity is not in keeping with the surrounding environment and will have a significant impact on the affected area's sense of place and/ or heritage</t>
  </si>
  <si>
    <t>CONFIDENTIAL</t>
  </si>
  <si>
    <t>a</t>
  </si>
  <si>
    <t>b</t>
  </si>
  <si>
    <t>c</t>
  </si>
  <si>
    <t>d</t>
  </si>
  <si>
    <t>e</t>
  </si>
  <si>
    <t xml:space="preserve">                                            Committee Reasons for Deviation (only when relevant) </t>
  </si>
  <si>
    <t xml:space="preserve">Committee Reasons for Deviation (only when relevant) </t>
  </si>
  <si>
    <t xml:space="preserve">2016  SECTION 24G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</si>
</sst>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[$R-1C09]\ #,##0.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1"/>
      <name val="Arial"/>
      <family val="2"/>
    </font>
    <font>
      <sz val="10"/>
      <color rgb="FFC00000"/>
      <name val="Arial Narrow"/>
      <family val="2"/>
    </font>
    <font>
      <b/>
      <sz val="12"/>
      <color rgb="FFC00000"/>
      <name val="Arial"/>
      <family val="2"/>
    </font>
    <font>
      <b/>
      <sz val="11"/>
      <color theme="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4"/>
      <color theme="0" tint="-0.499984740745262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20" xfId="0" applyBorder="1"/>
    <xf numFmtId="0" fontId="0" fillId="0" borderId="21" xfId="0" applyBorder="1"/>
    <xf numFmtId="0" fontId="0" fillId="0" borderId="0" xfId="0" applyBorder="1"/>
    <xf numFmtId="165" fontId="0" fillId="0" borderId="23" xfId="0" applyNumberFormat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0" xfId="0" applyFont="1"/>
    <xf numFmtId="0" fontId="0" fillId="5" borderId="0" xfId="0" applyFill="1"/>
    <xf numFmtId="0" fontId="8" fillId="0" borderId="0" xfId="0" applyFont="1" applyFill="1" applyBorder="1"/>
    <xf numFmtId="164" fontId="8" fillId="0" borderId="0" xfId="1" applyFont="1"/>
    <xf numFmtId="164" fontId="14" fillId="6" borderId="40" xfId="1" applyFont="1" applyFill="1" applyBorder="1"/>
    <xf numFmtId="0" fontId="2" fillId="0" borderId="0" xfId="0" applyFont="1" applyAlignment="1">
      <alignment horizontal="left"/>
    </xf>
    <xf numFmtId="164" fontId="15" fillId="0" borderId="0" xfId="1" applyFont="1"/>
    <xf numFmtId="0" fontId="2" fillId="6" borderId="38" xfId="0" applyFont="1" applyFill="1" applyBorder="1" applyAlignment="1">
      <alignment horizontal="left"/>
    </xf>
    <xf numFmtId="43" fontId="0" fillId="0" borderId="0" xfId="0" applyNumberFormat="1"/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vertical="top" wrapText="1"/>
    </xf>
    <xf numFmtId="9" fontId="0" fillId="0" borderId="7" xfId="0" applyNumberFormat="1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13" fillId="3" borderId="14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/>
    </xf>
    <xf numFmtId="0" fontId="13" fillId="3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7" fillId="5" borderId="22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justify" vertical="top" wrapText="1"/>
    </xf>
    <xf numFmtId="0" fontId="0" fillId="5" borderId="0" xfId="0" applyFill="1" applyBorder="1" applyAlignment="1" applyProtection="1">
      <alignment wrapText="1"/>
    </xf>
    <xf numFmtId="0" fontId="18" fillId="0" borderId="6" xfId="0" applyFont="1" applyBorder="1" applyAlignment="1" applyProtection="1">
      <alignment horizontal="left"/>
    </xf>
    <xf numFmtId="0" fontId="20" fillId="0" borderId="27" xfId="0" applyFont="1" applyBorder="1" applyAlignment="1" applyProtection="1">
      <alignment horizontal="justify" vertical="top" wrapText="1"/>
    </xf>
    <xf numFmtId="9" fontId="18" fillId="0" borderId="9" xfId="0" applyNumberFormat="1" applyFont="1" applyBorder="1" applyProtection="1"/>
    <xf numFmtId="0" fontId="18" fillId="0" borderId="28" xfId="0" applyFont="1" applyBorder="1" applyProtection="1"/>
    <xf numFmtId="0" fontId="18" fillId="0" borderId="3" xfId="0" applyFont="1" applyBorder="1" applyAlignment="1" applyProtection="1">
      <alignment horizontal="left"/>
    </xf>
    <xf numFmtId="9" fontId="18" fillId="0" borderId="10" xfId="0" applyNumberFormat="1" applyFont="1" applyBorder="1" applyProtection="1"/>
    <xf numFmtId="0" fontId="18" fillId="0" borderId="2" xfId="0" applyFont="1" applyBorder="1" applyProtection="1"/>
    <xf numFmtId="0" fontId="20" fillId="0" borderId="29" xfId="0" applyFont="1" applyBorder="1" applyAlignment="1" applyProtection="1">
      <alignment horizontal="justify" vertical="top" wrapText="1"/>
    </xf>
    <xf numFmtId="0" fontId="18" fillId="0" borderId="30" xfId="0" applyFont="1" applyBorder="1" applyAlignment="1" applyProtection="1">
      <alignment horizontal="left"/>
    </xf>
    <xf numFmtId="9" fontId="18" fillId="0" borderId="31" xfId="0" applyNumberFormat="1" applyFont="1" applyBorder="1" applyProtection="1"/>
    <xf numFmtId="0" fontId="18" fillId="0" borderId="33" xfId="0" applyFont="1" applyBorder="1" applyProtection="1"/>
    <xf numFmtId="0" fontId="15" fillId="0" borderId="22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wrapText="1"/>
    </xf>
    <xf numFmtId="0" fontId="6" fillId="0" borderId="14" xfId="0" applyFont="1" applyBorder="1" applyAlignment="1" applyProtection="1">
      <alignment horizontal="justify" vertical="top" wrapText="1"/>
    </xf>
    <xf numFmtId="0" fontId="7" fillId="0" borderId="9" xfId="0" applyFont="1" applyBorder="1" applyProtection="1"/>
    <xf numFmtId="0" fontId="7" fillId="0" borderId="18" xfId="0" applyFont="1" applyBorder="1" applyProtection="1"/>
    <xf numFmtId="0" fontId="6" fillId="0" borderId="10" xfId="0" applyFont="1" applyBorder="1" applyAlignment="1" applyProtection="1">
      <alignment horizontal="justify" vertical="top" wrapText="1"/>
    </xf>
    <xf numFmtId="0" fontId="7" fillId="0" borderId="10" xfId="0" applyFont="1" applyBorder="1" applyProtection="1"/>
    <xf numFmtId="0" fontId="7" fillId="0" borderId="2" xfId="0" applyFont="1" applyBorder="1" applyProtection="1"/>
    <xf numFmtId="0" fontId="6" fillId="0" borderId="11" xfId="0" applyFont="1" applyBorder="1" applyAlignment="1" applyProtection="1">
      <alignment horizontal="justify" vertical="top" wrapText="1"/>
    </xf>
    <xf numFmtId="0" fontId="7" fillId="0" borderId="11" xfId="0" applyFont="1" applyBorder="1" applyProtection="1"/>
    <xf numFmtId="0" fontId="7" fillId="0" borderId="5" xfId="0" applyFont="1" applyBorder="1" applyProtection="1"/>
    <xf numFmtId="0" fontId="0" fillId="0" borderId="0" xfId="0" applyProtection="1"/>
    <xf numFmtId="0" fontId="17" fillId="0" borderId="10" xfId="0" applyFont="1" applyBorder="1" applyProtection="1"/>
    <xf numFmtId="0" fontId="16" fillId="0" borderId="10" xfId="0" applyFont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2" fillId="0" borderId="0" xfId="0" applyFont="1" applyAlignment="1" applyProtection="1">
      <alignment horizontal="right"/>
    </xf>
    <xf numFmtId="10" fontId="0" fillId="0" borderId="0" xfId="0" applyNumberFormat="1" applyProtection="1"/>
    <xf numFmtId="0" fontId="0" fillId="0" borderId="22" xfId="0" applyBorder="1" applyProtection="1"/>
    <xf numFmtId="0" fontId="0" fillId="0" borderId="0" xfId="0" applyBorder="1" applyProtection="1"/>
    <xf numFmtId="0" fontId="0" fillId="0" borderId="22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4" xfId="0" applyBorder="1" applyProtection="1"/>
    <xf numFmtId="0" fontId="0" fillId="0" borderId="25" xfId="0" applyBorder="1" applyProtection="1"/>
    <xf numFmtId="164" fontId="8" fillId="0" borderId="0" xfId="1" applyFont="1" applyProtection="1"/>
    <xf numFmtId="0" fontId="2" fillId="0" borderId="0" xfId="0" applyFont="1" applyAlignment="1" applyProtection="1">
      <alignment horizontal="left"/>
    </xf>
    <xf numFmtId="164" fontId="15" fillId="0" borderId="0" xfId="1" applyFont="1" applyProtection="1"/>
    <xf numFmtId="0" fontId="2" fillId="6" borderId="38" xfId="0" applyFont="1" applyFill="1" applyBorder="1" applyAlignment="1" applyProtection="1">
      <alignment horizontal="left"/>
    </xf>
    <xf numFmtId="164" fontId="14" fillId="6" borderId="40" xfId="1" applyFont="1" applyFill="1" applyBorder="1" applyProtection="1"/>
    <xf numFmtId="0" fontId="0" fillId="0" borderId="0" xfId="0" applyProtection="1">
      <protection locked="0"/>
    </xf>
    <xf numFmtId="0" fontId="21" fillId="7" borderId="15" xfId="0" applyFont="1" applyFill="1" applyBorder="1" applyAlignment="1" applyProtection="1">
      <alignment horizontal="center" vertical="center"/>
      <protection locked="0"/>
    </xf>
    <xf numFmtId="0" fontId="21" fillId="7" borderId="16" xfId="0" applyFont="1" applyFill="1" applyBorder="1" applyAlignment="1" applyProtection="1">
      <alignment horizontal="center" vertical="center"/>
      <protection locked="0"/>
    </xf>
    <xf numFmtId="0" fontId="21" fillId="7" borderId="32" xfId="0" applyFont="1" applyFill="1" applyBorder="1" applyAlignment="1" applyProtection="1">
      <alignment horizontal="center" vertical="center"/>
      <protection locked="0"/>
    </xf>
    <xf numFmtId="0" fontId="25" fillId="8" borderId="7" xfId="0" applyFont="1" applyFill="1" applyBorder="1" applyAlignment="1" applyProtection="1">
      <alignment horizontal="center" vertical="top" wrapText="1"/>
    </xf>
    <xf numFmtId="0" fontId="26" fillId="8" borderId="8" xfId="0" applyFont="1" applyFill="1" applyBorder="1" applyAlignment="1" applyProtection="1">
      <alignment horizontal="center" vertical="top" wrapText="1"/>
    </xf>
    <xf numFmtId="0" fontId="24" fillId="8" borderId="12" xfId="0" applyFont="1" applyFill="1" applyBorder="1" applyProtection="1"/>
    <xf numFmtId="0" fontId="24" fillId="8" borderId="13" xfId="0" applyFont="1" applyFill="1" applyBorder="1" applyProtection="1"/>
    <xf numFmtId="0" fontId="24" fillId="8" borderId="1" xfId="0" applyFont="1" applyFill="1" applyBorder="1" applyAlignment="1" applyProtection="1">
      <alignment horizontal="left"/>
    </xf>
    <xf numFmtId="0" fontId="17" fillId="8" borderId="4" xfId="0" applyFont="1" applyFill="1" applyBorder="1" applyAlignment="1" applyProtection="1">
      <alignment horizontal="left"/>
    </xf>
    <xf numFmtId="0" fontId="18" fillId="7" borderId="4" xfId="0" applyFont="1" applyFill="1" applyBorder="1" applyAlignment="1" applyProtection="1">
      <alignment horizontal="left"/>
    </xf>
    <xf numFmtId="0" fontId="2" fillId="7" borderId="38" xfId="0" applyFont="1" applyFill="1" applyBorder="1" applyAlignment="1">
      <alignment horizontal="left"/>
    </xf>
    <xf numFmtId="164" fontId="23" fillId="7" borderId="40" xfId="1" applyFont="1" applyFill="1" applyBorder="1"/>
    <xf numFmtId="0" fontId="27" fillId="8" borderId="42" xfId="0" applyFont="1" applyFill="1" applyBorder="1" applyAlignment="1">
      <alignment horizontal="center"/>
    </xf>
    <xf numFmtId="164" fontId="27" fillId="8" borderId="42" xfId="1" applyFont="1" applyFill="1" applyBorder="1" applyAlignment="1">
      <alignment horizontal="center"/>
    </xf>
    <xf numFmtId="0" fontId="18" fillId="0" borderId="23" xfId="0" applyFont="1" applyFill="1" applyBorder="1" applyAlignment="1" applyProtection="1">
      <alignment wrapText="1"/>
    </xf>
    <xf numFmtId="0" fontId="2" fillId="9" borderId="1" xfId="0" applyFont="1" applyFill="1" applyBorder="1" applyAlignment="1" applyProtection="1">
      <alignment horizontal="left"/>
    </xf>
    <xf numFmtId="0" fontId="3" fillId="9" borderId="7" xfId="0" applyFont="1" applyFill="1" applyBorder="1" applyAlignment="1" applyProtection="1">
      <alignment horizontal="center" vertical="top" wrapText="1"/>
    </xf>
    <xf numFmtId="0" fontId="1" fillId="9" borderId="4" xfId="0" applyFont="1" applyFill="1" applyBorder="1" applyAlignment="1" applyProtection="1">
      <alignment horizontal="left"/>
    </xf>
    <xf numFmtId="0" fontId="4" fillId="9" borderId="8" xfId="0" applyFont="1" applyFill="1" applyBorder="1" applyAlignment="1" applyProtection="1">
      <alignment horizontal="center" vertical="top" wrapText="1"/>
    </xf>
    <xf numFmtId="0" fontId="2" fillId="9" borderId="49" xfId="0" applyFont="1" applyFill="1" applyBorder="1" applyProtection="1"/>
    <xf numFmtId="0" fontId="2" fillId="9" borderId="50" xfId="0" applyFont="1" applyFill="1" applyBorder="1" applyProtection="1"/>
    <xf numFmtId="0" fontId="7" fillId="9" borderId="4" xfId="0" applyFont="1" applyFill="1" applyBorder="1" applyAlignment="1" applyProtection="1">
      <alignment horizontal="left"/>
    </xf>
    <xf numFmtId="0" fontId="2" fillId="9" borderId="12" xfId="0" applyFont="1" applyFill="1" applyBorder="1" applyProtection="1"/>
    <xf numFmtId="0" fontId="2" fillId="9" borderId="13" xfId="0" applyFont="1" applyFill="1" applyBorder="1" applyProtection="1"/>
    <xf numFmtId="0" fontId="1" fillId="0" borderId="6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22" fillId="12" borderId="46" xfId="0" applyFont="1" applyFill="1" applyBorder="1" applyAlignment="1">
      <alignment horizontal="center"/>
    </xf>
    <xf numFmtId="0" fontId="22" fillId="11" borderId="0" xfId="0" applyFont="1" applyFill="1" applyAlignment="1" applyProtection="1">
      <alignment horizontal="center"/>
    </xf>
    <xf numFmtId="0" fontId="2" fillId="9" borderId="46" xfId="0" applyFont="1" applyFill="1" applyBorder="1" applyAlignment="1" applyProtection="1">
      <alignment horizontal="left"/>
    </xf>
    <xf numFmtId="0" fontId="2" fillId="9" borderId="27" xfId="0" applyFont="1" applyFill="1" applyBorder="1" applyAlignment="1" applyProtection="1">
      <alignment horizontal="left"/>
    </xf>
    <xf numFmtId="0" fontId="17" fillId="9" borderId="46" xfId="0" applyFont="1" applyFill="1" applyBorder="1" applyProtection="1"/>
    <xf numFmtId="0" fontId="24" fillId="9" borderId="27" xfId="0" applyFont="1" applyFill="1" applyBorder="1" applyAlignment="1" applyProtection="1">
      <alignment horizontal="left"/>
    </xf>
    <xf numFmtId="0" fontId="31" fillId="12" borderId="24" xfId="0" applyFont="1" applyFill="1" applyBorder="1"/>
    <xf numFmtId="0" fontId="32" fillId="12" borderId="25" xfId="0" applyFont="1" applyFill="1" applyBorder="1" applyAlignment="1">
      <alignment horizontal="left"/>
    </xf>
    <xf numFmtId="0" fontId="22" fillId="12" borderId="0" xfId="0" applyFont="1" applyFill="1" applyAlignment="1">
      <alignment horizontal="center"/>
    </xf>
    <xf numFmtId="0" fontId="32" fillId="12" borderId="42" xfId="0" applyFont="1" applyFill="1" applyBorder="1" applyAlignment="1">
      <alignment horizontal="left"/>
    </xf>
    <xf numFmtId="164" fontId="31" fillId="12" borderId="42" xfId="1" applyFont="1" applyFill="1" applyBorder="1" applyProtection="1"/>
    <xf numFmtId="0" fontId="0" fillId="13" borderId="43" xfId="0" applyFill="1" applyBorder="1" applyProtection="1">
      <protection locked="0"/>
    </xf>
    <xf numFmtId="164" fontId="8" fillId="13" borderId="32" xfId="1" applyFont="1" applyFill="1" applyBorder="1" applyProtection="1">
      <protection locked="0"/>
    </xf>
    <xf numFmtId="0" fontId="0" fillId="13" borderId="44" xfId="0" applyFill="1" applyBorder="1" applyProtection="1">
      <protection locked="0"/>
    </xf>
    <xf numFmtId="164" fontId="8" fillId="13" borderId="45" xfId="1" applyFont="1" applyFill="1" applyBorder="1" applyProtection="1">
      <protection locked="0"/>
    </xf>
    <xf numFmtId="164" fontId="1" fillId="13" borderId="45" xfId="1" quotePrefix="1" applyFont="1" applyFill="1" applyBorder="1" applyProtection="1">
      <protection locked="0"/>
    </xf>
    <xf numFmtId="164" fontId="31" fillId="12" borderId="24" xfId="1" applyFont="1" applyFill="1" applyBorder="1" applyAlignment="1" applyProtection="1">
      <alignment horizontal="center" vertical="center"/>
      <protection locked="0"/>
    </xf>
    <xf numFmtId="164" fontId="31" fillId="12" borderId="25" xfId="1" applyFont="1" applyFill="1" applyBorder="1" applyAlignment="1" applyProtection="1">
      <alignment horizontal="center" vertical="center"/>
      <protection locked="0"/>
    </xf>
    <xf numFmtId="164" fontId="31" fillId="12" borderId="26" xfId="1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/>
    </xf>
    <xf numFmtId="164" fontId="23" fillId="9" borderId="27" xfId="1" applyFont="1" applyFill="1" applyBorder="1" applyAlignment="1" applyProtection="1">
      <alignment horizontal="center" vertical="center"/>
    </xf>
    <xf numFmtId="164" fontId="23" fillId="9" borderId="16" xfId="1" applyFont="1" applyFill="1" applyBorder="1" applyAlignment="1" applyProtection="1">
      <alignment horizontal="center" vertical="center"/>
    </xf>
    <xf numFmtId="0" fontId="22" fillId="12" borderId="27" xfId="0" applyFont="1" applyFill="1" applyBorder="1" applyAlignment="1">
      <alignment horizontal="left"/>
    </xf>
    <xf numFmtId="0" fontId="22" fillId="12" borderId="16" xfId="0" applyFont="1" applyFill="1" applyBorder="1" applyAlignment="1">
      <alignment horizontal="left"/>
    </xf>
    <xf numFmtId="0" fontId="1" fillId="13" borderId="44" xfId="0" applyFont="1" applyFill="1" applyBorder="1" applyAlignment="1" applyProtection="1">
      <alignment horizontal="center"/>
      <protection locked="0"/>
    </xf>
    <xf numFmtId="0" fontId="0" fillId="13" borderId="0" xfId="0" applyFill="1" applyBorder="1" applyAlignment="1" applyProtection="1">
      <alignment horizontal="center"/>
      <protection locked="0"/>
    </xf>
    <xf numFmtId="0" fontId="0" fillId="13" borderId="45" xfId="0" applyFill="1" applyBorder="1" applyAlignment="1" applyProtection="1">
      <alignment horizontal="center"/>
      <protection locked="0"/>
    </xf>
    <xf numFmtId="0" fontId="0" fillId="13" borderId="44" xfId="0" applyFill="1" applyBorder="1" applyAlignment="1" applyProtection="1">
      <alignment horizontal="center"/>
      <protection locked="0"/>
    </xf>
    <xf numFmtId="0" fontId="0" fillId="13" borderId="47" xfId="0" applyFill="1" applyBorder="1" applyAlignment="1" applyProtection="1">
      <alignment horizontal="center"/>
      <protection locked="0"/>
    </xf>
    <xf numFmtId="0" fontId="0" fillId="13" borderId="48" xfId="0" applyFill="1" applyBorder="1" applyAlignment="1" applyProtection="1">
      <alignment horizontal="center"/>
      <protection locked="0"/>
    </xf>
    <xf numFmtId="0" fontId="0" fillId="13" borderId="15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justify" vertical="top" wrapText="1"/>
    </xf>
    <xf numFmtId="0" fontId="0" fillId="9" borderId="8" xfId="0" applyFill="1" applyBorder="1" applyAlignment="1" applyProtection="1">
      <alignment wrapText="1"/>
    </xf>
    <xf numFmtId="0" fontId="0" fillId="9" borderId="35" xfId="0" applyFill="1" applyBorder="1" applyAlignment="1" applyProtection="1">
      <alignment wrapText="1"/>
    </xf>
    <xf numFmtId="0" fontId="2" fillId="4" borderId="22" xfId="0" applyFont="1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165" fontId="2" fillId="4" borderId="19" xfId="0" applyNumberFormat="1" applyFont="1" applyFill="1" applyBorder="1" applyAlignment="1" applyProtection="1">
      <alignment horizontal="center" vertical="center"/>
    </xf>
    <xf numFmtId="165" fontId="2" fillId="4" borderId="20" xfId="0" applyNumberFormat="1" applyFont="1" applyFill="1" applyBorder="1" applyAlignment="1" applyProtection="1">
      <alignment horizontal="center" vertical="center"/>
    </xf>
    <xf numFmtId="165" fontId="2" fillId="4" borderId="21" xfId="0" applyNumberFormat="1" applyFont="1" applyFill="1" applyBorder="1" applyAlignment="1" applyProtection="1">
      <alignment horizontal="center" vertical="center"/>
    </xf>
    <xf numFmtId="165" fontId="0" fillId="4" borderId="24" xfId="0" applyNumberFormat="1" applyFill="1" applyBorder="1" applyAlignment="1" applyProtection="1">
      <alignment horizontal="center" vertical="center"/>
    </xf>
    <xf numFmtId="165" fontId="0" fillId="4" borderId="25" xfId="0" applyNumberFormat="1" applyFill="1" applyBorder="1" applyAlignment="1" applyProtection="1">
      <alignment horizontal="center" vertical="center"/>
    </xf>
    <xf numFmtId="165" fontId="0" fillId="4" borderId="26" xfId="0" applyNumberFormat="1" applyFill="1" applyBorder="1" applyAlignment="1" applyProtection="1">
      <alignment horizontal="center" vertical="center"/>
    </xf>
    <xf numFmtId="0" fontId="2" fillId="9" borderId="36" xfId="0" applyFont="1" applyFill="1" applyBorder="1" applyAlignment="1" applyProtection="1">
      <alignment horizontal="center" vertical="center"/>
    </xf>
    <xf numFmtId="0" fontId="0" fillId="9" borderId="37" xfId="0" applyFill="1" applyBorder="1" applyAlignment="1" applyProtection="1">
      <alignment horizontal="center" vertical="center"/>
    </xf>
    <xf numFmtId="0" fontId="8" fillId="9" borderId="38" xfId="0" applyFont="1" applyFill="1" applyBorder="1" applyAlignment="1" applyProtection="1"/>
    <xf numFmtId="0" fontId="0" fillId="9" borderId="39" xfId="0" applyFill="1" applyBorder="1" applyAlignment="1" applyProtection="1"/>
    <xf numFmtId="0" fontId="2" fillId="9" borderId="19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justify" vertical="top" wrapText="1"/>
    </xf>
    <xf numFmtId="0" fontId="0" fillId="0" borderId="27" xfId="0" applyBorder="1" applyAlignment="1" applyProtection="1">
      <alignment wrapText="1"/>
    </xf>
    <xf numFmtId="0" fontId="6" fillId="3" borderId="8" xfId="0" applyFont="1" applyFill="1" applyBorder="1" applyAlignment="1" applyProtection="1">
      <alignment horizontal="justify" vertical="top" wrapText="1"/>
    </xf>
    <xf numFmtId="0" fontId="0" fillId="3" borderId="8" xfId="0" applyFill="1" applyBorder="1" applyAlignment="1" applyProtection="1">
      <alignment wrapText="1"/>
    </xf>
    <xf numFmtId="0" fontId="0" fillId="3" borderId="41" xfId="0" applyFill="1" applyBorder="1" applyAlignment="1" applyProtection="1">
      <alignment wrapText="1"/>
    </xf>
    <xf numFmtId="0" fontId="24" fillId="8" borderId="36" xfId="0" applyFont="1" applyFill="1" applyBorder="1" applyAlignment="1" applyProtection="1">
      <alignment horizontal="center" vertical="center"/>
    </xf>
    <xf numFmtId="0" fontId="17" fillId="8" borderId="37" xfId="0" applyFont="1" applyFill="1" applyBorder="1" applyAlignment="1" applyProtection="1">
      <alignment horizontal="center" vertical="center"/>
    </xf>
    <xf numFmtId="0" fontId="17" fillId="8" borderId="38" xfId="0" applyFont="1" applyFill="1" applyBorder="1" applyAlignment="1" applyProtection="1"/>
    <xf numFmtId="0" fontId="17" fillId="8" borderId="39" xfId="0" applyFont="1" applyFill="1" applyBorder="1" applyAlignment="1" applyProtection="1"/>
    <xf numFmtId="0" fontId="20" fillId="7" borderId="8" xfId="0" applyFont="1" applyFill="1" applyBorder="1" applyAlignment="1" applyProtection="1">
      <alignment horizontal="justify" vertical="top" wrapText="1"/>
    </xf>
    <xf numFmtId="0" fontId="18" fillId="7" borderId="8" xfId="0" applyFont="1" applyFill="1" applyBorder="1" applyAlignment="1" applyProtection="1">
      <alignment wrapText="1"/>
    </xf>
    <xf numFmtId="0" fontId="18" fillId="7" borderId="35" xfId="0" applyFont="1" applyFill="1" applyBorder="1" applyAlignment="1" applyProtection="1">
      <alignment wrapText="1"/>
    </xf>
    <xf numFmtId="0" fontId="28" fillId="0" borderId="25" xfId="0" applyFont="1" applyBorder="1" applyAlignment="1">
      <alignment horizontal="center" vertical="center"/>
    </xf>
    <xf numFmtId="0" fontId="29" fillId="11" borderId="1" xfId="0" applyFont="1" applyFill="1" applyBorder="1" applyAlignment="1" applyProtection="1">
      <alignment horizontal="center" vertical="center" wrapText="1"/>
    </xf>
    <xf numFmtId="0" fontId="30" fillId="11" borderId="7" xfId="0" applyFont="1" applyFill="1" applyBorder="1" applyAlignment="1" applyProtection="1">
      <alignment horizontal="center" vertical="center" wrapText="1"/>
    </xf>
    <xf numFmtId="0" fontId="30" fillId="11" borderId="34" xfId="0" applyFont="1" applyFill="1" applyBorder="1" applyAlignment="1" applyProtection="1">
      <alignment horizontal="center" vertical="center" wrapText="1"/>
    </xf>
    <xf numFmtId="0" fontId="19" fillId="10" borderId="4" xfId="0" applyFont="1" applyFill="1" applyBorder="1" applyAlignment="1" applyProtection="1">
      <alignment horizontal="center"/>
    </xf>
    <xf numFmtId="0" fontId="19" fillId="10" borderId="8" xfId="0" applyFont="1" applyFill="1" applyBorder="1" applyAlignment="1" applyProtection="1">
      <alignment horizontal="center"/>
    </xf>
    <xf numFmtId="0" fontId="19" fillId="10" borderId="35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 vertical="top" wrapText="1"/>
    </xf>
    <xf numFmtId="0" fontId="0" fillId="0" borderId="7" xfId="0" applyBorder="1" applyAlignment="1" applyProtection="1">
      <alignment wrapText="1"/>
    </xf>
    <xf numFmtId="0" fontId="2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top" wrapText="1"/>
    </xf>
    <xf numFmtId="0" fontId="0" fillId="0" borderId="8" xfId="0" applyBorder="1" applyAlignment="1" applyProtection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BFBFBF"/>
      <color rgb="FFFFFFFF"/>
      <color rgb="FF000000"/>
      <color rgb="FFFFFF99"/>
      <color rgb="FFFFFFCC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tabSelected="1" zoomScale="95" zoomScaleNormal="95" workbookViewId="0">
      <selection activeCell="C33" sqref="C33"/>
    </sheetView>
  </sheetViews>
  <sheetFormatPr defaultRowHeight="12.75" x14ac:dyDescent="0.2"/>
  <cols>
    <col min="1" max="1" width="7.42578125" customWidth="1"/>
    <col min="2" max="2" width="70.140625" customWidth="1"/>
    <col min="3" max="3" width="15.5703125" customWidth="1"/>
    <col min="4" max="4" width="9" customWidth="1"/>
    <col min="5" max="5" width="9.5703125" customWidth="1"/>
    <col min="6" max="6" width="9.140625" hidden="1" customWidth="1"/>
    <col min="7" max="7" width="9.5703125" hidden="1" customWidth="1"/>
    <col min="9" max="9" width="14.42578125" bestFit="1" customWidth="1"/>
  </cols>
  <sheetData>
    <row r="1" spans="1:7" ht="43.5" customHeight="1" thickBot="1" x14ac:dyDescent="0.25">
      <c r="A1" s="172" t="s">
        <v>60</v>
      </c>
      <c r="B1" s="172"/>
      <c r="C1" s="172"/>
      <c r="D1" s="172"/>
      <c r="E1" s="172"/>
    </row>
    <row r="2" spans="1:7" ht="41.25" customHeight="1" x14ac:dyDescent="0.2">
      <c r="A2" s="173" t="s">
        <v>68</v>
      </c>
      <c r="B2" s="174"/>
      <c r="C2" s="174"/>
      <c r="D2" s="174"/>
      <c r="E2" s="175"/>
    </row>
    <row r="3" spans="1:7" ht="22.5" customHeight="1" thickBot="1" x14ac:dyDescent="0.3">
      <c r="A3" s="176" t="s">
        <v>7</v>
      </c>
      <c r="B3" s="177"/>
      <c r="C3" s="177"/>
      <c r="D3" s="177"/>
      <c r="E3" s="178"/>
    </row>
    <row r="4" spans="1:7" ht="9" customHeight="1" x14ac:dyDescent="0.2">
      <c r="A4" s="20"/>
      <c r="B4" s="21"/>
      <c r="C4" s="21"/>
      <c r="D4" s="21"/>
      <c r="E4" s="21"/>
    </row>
    <row r="5" spans="1:7" ht="15.75" hidden="1" customHeight="1" x14ac:dyDescent="0.2">
      <c r="A5" s="22" t="s">
        <v>12</v>
      </c>
      <c r="B5" s="179" t="s">
        <v>9</v>
      </c>
      <c r="C5" s="180"/>
      <c r="D5" s="180"/>
      <c r="E5" s="181" t="s">
        <v>2</v>
      </c>
    </row>
    <row r="6" spans="1:7" ht="13.5" hidden="1" thickBot="1" x14ac:dyDescent="0.25">
      <c r="A6" s="23"/>
      <c r="B6" s="183" t="s">
        <v>0</v>
      </c>
      <c r="C6" s="184"/>
      <c r="D6" s="184"/>
      <c r="E6" s="182"/>
    </row>
    <row r="7" spans="1:7" ht="15.75" hidden="1" x14ac:dyDescent="0.2">
      <c r="A7" s="24" t="s">
        <v>13</v>
      </c>
      <c r="B7" s="25" t="s">
        <v>10</v>
      </c>
      <c r="C7" s="26">
        <v>1</v>
      </c>
      <c r="D7" s="27"/>
      <c r="E7" s="28"/>
      <c r="F7">
        <f>IF(E7="X",C7,1)</f>
        <v>1</v>
      </c>
    </row>
    <row r="8" spans="1:7" ht="15.75" hidden="1" x14ac:dyDescent="0.2">
      <c r="A8" s="29" t="s">
        <v>14</v>
      </c>
      <c r="B8" s="160" t="s">
        <v>11</v>
      </c>
      <c r="C8" s="161"/>
      <c r="D8" s="161"/>
      <c r="E8" s="30" t="s">
        <v>20</v>
      </c>
    </row>
    <row r="9" spans="1:7" ht="13.5" hidden="1" thickBot="1" x14ac:dyDescent="0.25">
      <c r="A9" s="31" t="s">
        <v>8</v>
      </c>
      <c r="B9" s="162"/>
      <c r="C9" s="163"/>
      <c r="D9" s="163"/>
      <c r="E9" s="164"/>
    </row>
    <row r="10" spans="1:7" s="12" customFormat="1" ht="1.5" customHeight="1" thickBot="1" x14ac:dyDescent="0.25">
      <c r="A10" s="32"/>
      <c r="B10" s="33"/>
      <c r="C10" s="34"/>
      <c r="D10" s="34"/>
      <c r="E10" s="34"/>
    </row>
    <row r="11" spans="1:7" ht="16.5" hidden="1" thickBot="1" x14ac:dyDescent="0.25">
      <c r="A11" s="83" t="s">
        <v>22</v>
      </c>
      <c r="B11" s="79" t="s">
        <v>29</v>
      </c>
      <c r="C11" s="165" t="s">
        <v>1</v>
      </c>
      <c r="D11" s="167"/>
      <c r="E11" s="168"/>
      <c r="F11">
        <f>SUM(E13:E17)</f>
        <v>1</v>
      </c>
      <c r="G11">
        <f>+D11*C17</f>
        <v>0</v>
      </c>
    </row>
    <row r="12" spans="1:7" ht="13.5" hidden="1" thickBot="1" x14ac:dyDescent="0.25">
      <c r="A12" s="84"/>
      <c r="B12" s="80" t="s">
        <v>0</v>
      </c>
      <c r="C12" s="166"/>
      <c r="D12" s="81" t="s">
        <v>2</v>
      </c>
      <c r="E12" s="82" t="s">
        <v>3</v>
      </c>
    </row>
    <row r="13" spans="1:7" ht="15.75" hidden="1" x14ac:dyDescent="0.2">
      <c r="A13" s="35" t="s">
        <v>23</v>
      </c>
      <c r="B13" s="36" t="s">
        <v>30</v>
      </c>
      <c r="C13" s="37">
        <v>0</v>
      </c>
      <c r="D13" s="76" t="s">
        <v>16</v>
      </c>
      <c r="E13" s="38">
        <f t="shared" ref="E13:E17" si="0">IF(D13="",0,1-C13)</f>
        <v>1</v>
      </c>
    </row>
    <row r="14" spans="1:7" ht="15.75" hidden="1" x14ac:dyDescent="0.2">
      <c r="A14" s="39" t="s">
        <v>24</v>
      </c>
      <c r="B14" s="36" t="s">
        <v>31</v>
      </c>
      <c r="C14" s="40">
        <v>0.1</v>
      </c>
      <c r="D14" s="77"/>
      <c r="E14" s="41">
        <f>IF(D14="",0,1-C14)</f>
        <v>0</v>
      </c>
    </row>
    <row r="15" spans="1:7" ht="15.75" hidden="1" x14ac:dyDescent="0.2">
      <c r="A15" s="39" t="s">
        <v>25</v>
      </c>
      <c r="B15" s="36" t="s">
        <v>32</v>
      </c>
      <c r="C15" s="40">
        <v>0.3</v>
      </c>
      <c r="D15" s="77"/>
      <c r="E15" s="41">
        <f t="shared" si="0"/>
        <v>0</v>
      </c>
    </row>
    <row r="16" spans="1:7" ht="15" hidden="1" customHeight="1" x14ac:dyDescent="0.2">
      <c r="A16" s="39" t="s">
        <v>26</v>
      </c>
      <c r="B16" s="42" t="s">
        <v>33</v>
      </c>
      <c r="C16" s="40">
        <v>0.6</v>
      </c>
      <c r="D16" s="77"/>
      <c r="E16" s="41">
        <f t="shared" si="0"/>
        <v>0</v>
      </c>
    </row>
    <row r="17" spans="1:8" ht="17.25" hidden="1" customHeight="1" x14ac:dyDescent="0.2">
      <c r="A17" s="43" t="s">
        <v>27</v>
      </c>
      <c r="B17" s="42" t="s">
        <v>34</v>
      </c>
      <c r="C17" s="44">
        <v>0.8</v>
      </c>
      <c r="D17" s="78"/>
      <c r="E17" s="45">
        <f t="shared" si="0"/>
        <v>0</v>
      </c>
    </row>
    <row r="18" spans="1:8" ht="11.25" hidden="1" customHeight="1" thickBot="1" x14ac:dyDescent="0.25">
      <c r="A18" s="85" t="s">
        <v>8</v>
      </c>
      <c r="B18" s="169"/>
      <c r="C18" s="170"/>
      <c r="D18" s="170"/>
      <c r="E18" s="171"/>
    </row>
    <row r="19" spans="1:8" s="8" customFormat="1" ht="24" hidden="1" customHeight="1" thickBot="1" x14ac:dyDescent="0.25">
      <c r="A19" s="46"/>
      <c r="B19" s="47"/>
      <c r="C19" s="48"/>
      <c r="D19" s="48"/>
      <c r="E19" s="90"/>
      <c r="H19"/>
    </row>
    <row r="20" spans="1:8" ht="16.5" thickBot="1" x14ac:dyDescent="0.25">
      <c r="A20" s="91">
        <v>1</v>
      </c>
      <c r="B20" s="92" t="s">
        <v>21</v>
      </c>
      <c r="C20" s="159" t="s">
        <v>1</v>
      </c>
      <c r="D20" s="157">
        <v>20</v>
      </c>
      <c r="E20" s="158"/>
      <c r="F20">
        <f>SUM(E22:E25)</f>
        <v>200</v>
      </c>
      <c r="G20">
        <f>+D20*C25</f>
        <v>200</v>
      </c>
    </row>
    <row r="21" spans="1:8" ht="13.5" thickBot="1" x14ac:dyDescent="0.25">
      <c r="A21" s="93"/>
      <c r="B21" s="94" t="s">
        <v>0</v>
      </c>
      <c r="C21" s="156"/>
      <c r="D21" s="95" t="s">
        <v>2</v>
      </c>
      <c r="E21" s="96" t="s">
        <v>3</v>
      </c>
    </row>
    <row r="22" spans="1:8" ht="15.75" x14ac:dyDescent="0.2">
      <c r="A22" s="100" t="s">
        <v>61</v>
      </c>
      <c r="B22" s="49" t="s">
        <v>53</v>
      </c>
      <c r="C22" s="50">
        <v>0.5</v>
      </c>
      <c r="D22" s="102"/>
      <c r="E22" s="51">
        <f>IF(D22="",0,C22*D$20)</f>
        <v>0</v>
      </c>
    </row>
    <row r="23" spans="1:8" ht="15.75" x14ac:dyDescent="0.2">
      <c r="A23" s="101" t="s">
        <v>62</v>
      </c>
      <c r="B23" s="52" t="s">
        <v>54</v>
      </c>
      <c r="C23" s="53">
        <v>3</v>
      </c>
      <c r="D23" s="103"/>
      <c r="E23" s="54">
        <f>IF(D23="",0,C23*D$20)</f>
        <v>0</v>
      </c>
    </row>
    <row r="24" spans="1:8" ht="15.75" customHeight="1" x14ac:dyDescent="0.2">
      <c r="A24" s="101" t="s">
        <v>63</v>
      </c>
      <c r="B24" s="52" t="s">
        <v>55</v>
      </c>
      <c r="C24" s="53">
        <v>7</v>
      </c>
      <c r="D24" s="103"/>
      <c r="E24" s="54">
        <f>IF(D24="",0,C24*D$20)</f>
        <v>0</v>
      </c>
    </row>
    <row r="25" spans="1:8" ht="16.5" thickBot="1" x14ac:dyDescent="0.25">
      <c r="A25" s="23" t="s">
        <v>64</v>
      </c>
      <c r="B25" s="55" t="s">
        <v>35</v>
      </c>
      <c r="C25" s="56">
        <v>10</v>
      </c>
      <c r="D25" s="104" t="s">
        <v>20</v>
      </c>
      <c r="E25" s="57">
        <f>IF(D25="",0,C25*D$20)</f>
        <v>200</v>
      </c>
    </row>
    <row r="26" spans="1:8" ht="13.5" thickBot="1" x14ac:dyDescent="0.25">
      <c r="A26" s="97" t="s">
        <v>8</v>
      </c>
      <c r="B26" s="144"/>
      <c r="C26" s="145"/>
      <c r="D26" s="145"/>
      <c r="E26" s="146"/>
    </row>
    <row r="27" spans="1:8" ht="24.75" customHeight="1" thickBot="1" x14ac:dyDescent="0.25">
      <c r="A27" s="58"/>
      <c r="B27" s="58"/>
      <c r="C27" s="58"/>
      <c r="D27" s="58"/>
      <c r="E27" s="58"/>
    </row>
    <row r="28" spans="1:8" ht="16.5" thickBot="1" x14ac:dyDescent="0.25">
      <c r="A28" s="91">
        <v>2</v>
      </c>
      <c r="B28" s="92" t="s">
        <v>4</v>
      </c>
      <c r="C28" s="155" t="s">
        <v>1</v>
      </c>
      <c r="D28" s="157">
        <v>30</v>
      </c>
      <c r="E28" s="158"/>
      <c r="F28">
        <f>SUM(E30:E33)</f>
        <v>300</v>
      </c>
      <c r="G28">
        <f>+D28*C33</f>
        <v>300</v>
      </c>
    </row>
    <row r="29" spans="1:8" ht="13.5" thickBot="1" x14ac:dyDescent="0.25">
      <c r="A29" s="93"/>
      <c r="B29" s="94" t="s">
        <v>0</v>
      </c>
      <c r="C29" s="156"/>
      <c r="D29" s="98" t="s">
        <v>2</v>
      </c>
      <c r="E29" s="99" t="s">
        <v>3</v>
      </c>
    </row>
    <row r="30" spans="1:8" ht="15.75" x14ac:dyDescent="0.2">
      <c r="A30" s="100" t="s">
        <v>61</v>
      </c>
      <c r="B30" s="49" t="s">
        <v>56</v>
      </c>
      <c r="C30" s="50">
        <v>0.5</v>
      </c>
      <c r="D30" s="102"/>
      <c r="E30" s="51">
        <f>IF(D30="",0,C30*D$28)</f>
        <v>0</v>
      </c>
    </row>
    <row r="31" spans="1:8" ht="15.75" x14ac:dyDescent="0.2">
      <c r="A31" s="101" t="s">
        <v>62</v>
      </c>
      <c r="B31" s="52" t="s">
        <v>36</v>
      </c>
      <c r="C31" s="53">
        <v>3</v>
      </c>
      <c r="D31" s="103"/>
      <c r="E31" s="54">
        <f>IF(D31="",0,C31*D$28)</f>
        <v>0</v>
      </c>
    </row>
    <row r="32" spans="1:8" ht="15.75" x14ac:dyDescent="0.2">
      <c r="A32" s="101" t="s">
        <v>63</v>
      </c>
      <c r="B32" s="52" t="s">
        <v>37</v>
      </c>
      <c r="C32" s="53">
        <v>8</v>
      </c>
      <c r="D32" s="103"/>
      <c r="E32" s="54">
        <f>IF(D32="",0,C32*D$28)</f>
        <v>0</v>
      </c>
    </row>
    <row r="33" spans="1:7" ht="26.25" thickBot="1" x14ac:dyDescent="0.25">
      <c r="A33" s="23" t="s">
        <v>64</v>
      </c>
      <c r="B33" s="55" t="s">
        <v>38</v>
      </c>
      <c r="C33" s="56">
        <v>10</v>
      </c>
      <c r="D33" s="104" t="s">
        <v>20</v>
      </c>
      <c r="E33" s="57">
        <f>IF(D33="",0,C33*D$28)</f>
        <v>300</v>
      </c>
    </row>
    <row r="34" spans="1:7" ht="13.5" thickBot="1" x14ac:dyDescent="0.25">
      <c r="A34" s="97" t="s">
        <v>8</v>
      </c>
      <c r="B34" s="144" t="s">
        <v>20</v>
      </c>
      <c r="C34" s="145"/>
      <c r="D34" s="145"/>
      <c r="E34" s="146"/>
    </row>
    <row r="35" spans="1:7" x14ac:dyDescent="0.2">
      <c r="A35" s="58"/>
      <c r="B35" s="58"/>
      <c r="C35" s="58"/>
      <c r="D35" s="58"/>
      <c r="E35" s="58"/>
    </row>
    <row r="36" spans="1:7" ht="13.5" thickBot="1" x14ac:dyDescent="0.25">
      <c r="A36" s="58"/>
      <c r="B36" s="58"/>
      <c r="C36" s="58"/>
      <c r="D36" s="58"/>
      <c r="E36" s="58"/>
    </row>
    <row r="37" spans="1:7" ht="16.5" thickBot="1" x14ac:dyDescent="0.25">
      <c r="A37" s="91">
        <v>3</v>
      </c>
      <c r="B37" s="92" t="s">
        <v>52</v>
      </c>
      <c r="C37" s="155" t="s">
        <v>1</v>
      </c>
      <c r="D37" s="157">
        <v>20</v>
      </c>
      <c r="E37" s="158"/>
      <c r="F37">
        <f>SUM(E39:E42)</f>
        <v>200</v>
      </c>
      <c r="G37">
        <f>+D37*C42</f>
        <v>200</v>
      </c>
    </row>
    <row r="38" spans="1:7" ht="13.5" thickBot="1" x14ac:dyDescent="0.25">
      <c r="A38" s="93"/>
      <c r="B38" s="94" t="s">
        <v>0</v>
      </c>
      <c r="C38" s="156"/>
      <c r="D38" s="98" t="s">
        <v>2</v>
      </c>
      <c r="E38" s="99" t="s">
        <v>3</v>
      </c>
    </row>
    <row r="39" spans="1:7" ht="25.5" x14ac:dyDescent="0.2">
      <c r="A39" s="100" t="s">
        <v>61</v>
      </c>
      <c r="B39" s="49" t="s">
        <v>57</v>
      </c>
      <c r="C39" s="50">
        <v>0.5</v>
      </c>
      <c r="D39" s="102"/>
      <c r="E39" s="51">
        <f>IF(D39="",0,C39*D$37)</f>
        <v>0</v>
      </c>
    </row>
    <row r="40" spans="1:7" ht="25.5" x14ac:dyDescent="0.2">
      <c r="A40" s="101" t="s">
        <v>62</v>
      </c>
      <c r="B40" s="52" t="s">
        <v>58</v>
      </c>
      <c r="C40" s="53">
        <v>3</v>
      </c>
      <c r="D40" s="103"/>
      <c r="E40" s="54">
        <f>IF(D40="",0,C40*D$37)</f>
        <v>0</v>
      </c>
    </row>
    <row r="41" spans="1:7" ht="27" customHeight="1" x14ac:dyDescent="0.2">
      <c r="A41" s="101" t="s">
        <v>63</v>
      </c>
      <c r="B41" s="52" t="s">
        <v>59</v>
      </c>
      <c r="C41" s="53">
        <v>8</v>
      </c>
      <c r="D41" s="103"/>
      <c r="E41" s="54">
        <f>IF(D41="",0,C41*D$37)</f>
        <v>0</v>
      </c>
    </row>
    <row r="42" spans="1:7" ht="28.5" customHeight="1" thickBot="1" x14ac:dyDescent="0.25">
      <c r="A42" s="23" t="s">
        <v>64</v>
      </c>
      <c r="B42" s="55" t="s">
        <v>43</v>
      </c>
      <c r="C42" s="56">
        <v>10</v>
      </c>
      <c r="D42" s="104" t="s">
        <v>20</v>
      </c>
      <c r="E42" s="57">
        <f>IF(D42="",0,C42*D$37)</f>
        <v>200</v>
      </c>
    </row>
    <row r="43" spans="1:7" ht="13.5" thickBot="1" x14ac:dyDescent="0.25">
      <c r="A43" s="97" t="s">
        <v>8</v>
      </c>
      <c r="B43" s="144"/>
      <c r="C43" s="145"/>
      <c r="D43" s="145"/>
      <c r="E43" s="146"/>
    </row>
    <row r="44" spans="1:7" ht="21" customHeight="1" thickBot="1" x14ac:dyDescent="0.25">
      <c r="A44" s="58"/>
      <c r="B44" s="58"/>
      <c r="C44" s="58"/>
      <c r="D44" s="58"/>
      <c r="E44" s="58"/>
    </row>
    <row r="45" spans="1:7" ht="16.5" thickBot="1" x14ac:dyDescent="0.25">
      <c r="A45" s="91">
        <v>4</v>
      </c>
      <c r="B45" s="92" t="s">
        <v>39</v>
      </c>
      <c r="C45" s="155" t="s">
        <v>1</v>
      </c>
      <c r="D45" s="157">
        <v>30</v>
      </c>
      <c r="E45" s="158"/>
      <c r="F45">
        <f>SUM(E47:E51)</f>
        <v>300</v>
      </c>
      <c r="G45">
        <f>+D45*C51</f>
        <v>300</v>
      </c>
    </row>
    <row r="46" spans="1:7" ht="13.5" thickBot="1" x14ac:dyDescent="0.25">
      <c r="A46" s="93"/>
      <c r="B46" s="94" t="s">
        <v>0</v>
      </c>
      <c r="C46" s="156"/>
      <c r="D46" s="98" t="s">
        <v>2</v>
      </c>
      <c r="E46" s="99" t="s">
        <v>3</v>
      </c>
    </row>
    <row r="47" spans="1:7" ht="15.75" x14ac:dyDescent="0.2">
      <c r="A47" s="100" t="s">
        <v>61</v>
      </c>
      <c r="B47" s="49" t="s">
        <v>40</v>
      </c>
      <c r="C47" s="50">
        <v>0.5</v>
      </c>
      <c r="D47" s="102"/>
      <c r="E47" s="51">
        <f>IF(D47="",0,C47*D$45)</f>
        <v>0</v>
      </c>
    </row>
    <row r="48" spans="1:7" ht="15.75" x14ac:dyDescent="0.2">
      <c r="A48" s="101" t="s">
        <v>62</v>
      </c>
      <c r="B48" s="52" t="s">
        <v>41</v>
      </c>
      <c r="C48" s="59">
        <v>3</v>
      </c>
      <c r="D48" s="103"/>
      <c r="E48" s="54">
        <f>IF(D48="",0,C48*D$45)</f>
        <v>0</v>
      </c>
    </row>
    <row r="49" spans="1:9" ht="15.75" x14ac:dyDescent="0.2">
      <c r="A49" s="101" t="s">
        <v>63</v>
      </c>
      <c r="B49" s="52" t="s">
        <v>42</v>
      </c>
      <c r="C49" s="59">
        <v>5</v>
      </c>
      <c r="D49" s="103"/>
      <c r="E49" s="54">
        <f>IF(D49="",0,C49*D$45)</f>
        <v>0</v>
      </c>
    </row>
    <row r="50" spans="1:9" ht="15.75" x14ac:dyDescent="0.2">
      <c r="A50" s="101" t="s">
        <v>64</v>
      </c>
      <c r="B50" s="60" t="s">
        <v>51</v>
      </c>
      <c r="C50" s="53">
        <v>8</v>
      </c>
      <c r="D50" s="103"/>
      <c r="E50" s="54">
        <f>IF(D50="",0,C50*D$45)</f>
        <v>0</v>
      </c>
    </row>
    <row r="51" spans="1:9" ht="15.75" x14ac:dyDescent="0.2">
      <c r="A51" s="101" t="s">
        <v>65</v>
      </c>
      <c r="B51" s="52" t="s">
        <v>50</v>
      </c>
      <c r="C51" s="53">
        <v>10</v>
      </c>
      <c r="D51" s="103" t="s">
        <v>20</v>
      </c>
      <c r="E51" s="54">
        <f>IF(D51="",0,C51*D$45)</f>
        <v>300</v>
      </c>
    </row>
    <row r="52" spans="1:9" ht="13.5" thickBot="1" x14ac:dyDescent="0.25">
      <c r="A52" s="97" t="s">
        <v>8</v>
      </c>
      <c r="B52" s="144"/>
      <c r="C52" s="145"/>
      <c r="D52" s="145"/>
      <c r="E52" s="146"/>
    </row>
    <row r="53" spans="1:9" x14ac:dyDescent="0.2">
      <c r="A53" s="58"/>
      <c r="B53" s="58"/>
      <c r="C53" s="58"/>
      <c r="D53" s="58"/>
      <c r="E53" s="58"/>
    </row>
    <row r="54" spans="1:9" x14ac:dyDescent="0.2">
      <c r="A54" s="58"/>
      <c r="B54" s="58"/>
      <c r="C54" s="58"/>
      <c r="D54" s="58"/>
      <c r="E54" s="58"/>
    </row>
    <row r="55" spans="1:9" x14ac:dyDescent="0.2">
      <c r="A55" s="58"/>
      <c r="B55" s="58"/>
      <c r="C55" s="58"/>
      <c r="D55" s="58"/>
      <c r="E55" s="58"/>
    </row>
    <row r="56" spans="1:9" x14ac:dyDescent="0.2">
      <c r="A56" s="58"/>
      <c r="B56" s="58"/>
      <c r="C56" s="58"/>
      <c r="D56" s="58"/>
      <c r="E56" s="58"/>
    </row>
    <row r="57" spans="1:9" x14ac:dyDescent="0.2">
      <c r="A57" s="58"/>
      <c r="B57" s="61"/>
      <c r="C57" s="58"/>
      <c r="D57" s="58"/>
      <c r="E57" s="58"/>
    </row>
    <row r="58" spans="1:9" x14ac:dyDescent="0.2">
      <c r="A58" s="58"/>
      <c r="B58" s="58"/>
      <c r="C58" s="58"/>
      <c r="D58" s="62" t="s">
        <v>5</v>
      </c>
      <c r="E58" s="58">
        <f>SUM(F12:F54)</f>
        <v>1000</v>
      </c>
      <c r="F58">
        <f>SUM(G12:G54)</f>
        <v>1000</v>
      </c>
    </row>
    <row r="59" spans="1:9" x14ac:dyDescent="0.2">
      <c r="A59" s="58"/>
      <c r="B59" s="58"/>
      <c r="C59" s="58"/>
      <c r="D59" s="62" t="s">
        <v>6</v>
      </c>
      <c r="E59" s="63">
        <f>+E58/F58</f>
        <v>1</v>
      </c>
    </row>
    <row r="60" spans="1:9" ht="13.5" thickBot="1" x14ac:dyDescent="0.25">
      <c r="A60" s="65"/>
      <c r="B60" s="65"/>
      <c r="C60" s="65"/>
      <c r="D60" s="65"/>
      <c r="E60" s="65"/>
      <c r="F60" s="3"/>
    </row>
    <row r="61" spans="1:9" ht="13.5" hidden="1" thickBot="1" x14ac:dyDescent="0.25">
      <c r="A61" s="64"/>
      <c r="B61" s="65"/>
      <c r="C61" s="65"/>
      <c r="D61" s="65"/>
      <c r="E61" s="65"/>
      <c r="F61" s="3"/>
      <c r="G61" s="1"/>
      <c r="H61" s="1"/>
      <c r="I61" s="2"/>
    </row>
    <row r="62" spans="1:9" hidden="1" x14ac:dyDescent="0.2">
      <c r="A62" s="64" t="s">
        <v>28</v>
      </c>
      <c r="B62" s="65"/>
      <c r="C62" s="65"/>
      <c r="D62" s="65"/>
      <c r="E62" s="65"/>
      <c r="F62" s="3"/>
      <c r="G62" s="3"/>
      <c r="H62" s="3"/>
      <c r="I62" s="4">
        <v>5000000</v>
      </c>
    </row>
    <row r="63" spans="1:9" hidden="1" x14ac:dyDescent="0.2">
      <c r="A63" s="64"/>
      <c r="B63" s="65"/>
      <c r="C63" s="65"/>
      <c r="D63" s="65"/>
      <c r="E63" s="65"/>
      <c r="F63" s="3"/>
      <c r="G63" s="3"/>
      <c r="H63" s="3"/>
      <c r="I63" s="5"/>
    </row>
    <row r="64" spans="1:9" hidden="1" x14ac:dyDescent="0.2">
      <c r="A64" s="64"/>
      <c r="B64" s="65"/>
      <c r="C64" s="65"/>
      <c r="D64" s="65"/>
      <c r="E64" s="65"/>
      <c r="F64" s="3"/>
      <c r="G64" s="3"/>
      <c r="H64" s="3"/>
      <c r="I64" s="5"/>
    </row>
    <row r="65" spans="1:9" hidden="1" x14ac:dyDescent="0.2">
      <c r="A65" s="64"/>
      <c r="B65" s="65"/>
      <c r="C65" s="65"/>
      <c r="D65" s="65"/>
      <c r="E65" s="65"/>
      <c r="F65" s="3"/>
      <c r="G65" s="3"/>
      <c r="H65" s="3"/>
      <c r="I65" s="5"/>
    </row>
    <row r="66" spans="1:9" hidden="1" x14ac:dyDescent="0.2">
      <c r="A66" s="64"/>
      <c r="B66" s="65"/>
      <c r="C66" s="65"/>
      <c r="D66" s="65"/>
      <c r="E66" s="65"/>
      <c r="F66" s="3"/>
      <c r="G66" s="3"/>
      <c r="H66" s="3"/>
      <c r="I66" s="5"/>
    </row>
    <row r="67" spans="1:9" ht="15" hidden="1" thickBot="1" x14ac:dyDescent="0.25">
      <c r="A67" s="140" t="s">
        <v>15</v>
      </c>
      <c r="B67" s="142" t="s">
        <v>17</v>
      </c>
      <c r="C67" s="142"/>
      <c r="D67" s="142"/>
      <c r="E67" s="142"/>
      <c r="F67" s="136" t="s">
        <v>16</v>
      </c>
      <c r="G67" s="136" t="s">
        <v>19</v>
      </c>
      <c r="H67" s="136"/>
      <c r="I67" s="138"/>
    </row>
    <row r="68" spans="1:9" ht="14.25" hidden="1" x14ac:dyDescent="0.2">
      <c r="A68" s="141"/>
      <c r="B68" s="143" t="s">
        <v>18</v>
      </c>
      <c r="C68" s="143"/>
      <c r="D68" s="143"/>
      <c r="E68" s="143"/>
      <c r="F68" s="137"/>
      <c r="G68" s="137"/>
      <c r="H68" s="137"/>
      <c r="I68" s="139"/>
    </row>
    <row r="69" spans="1:9" hidden="1" x14ac:dyDescent="0.2">
      <c r="A69" s="64"/>
      <c r="B69" s="65"/>
      <c r="C69" s="65"/>
      <c r="D69" s="65"/>
      <c r="E69" s="65"/>
      <c r="F69" s="3"/>
      <c r="G69" s="3"/>
      <c r="H69" s="3"/>
      <c r="I69" s="5"/>
    </row>
    <row r="70" spans="1:9" hidden="1" x14ac:dyDescent="0.2">
      <c r="A70" s="64"/>
      <c r="B70" s="65"/>
      <c r="C70" s="65"/>
      <c r="D70" s="65"/>
      <c r="E70" s="65"/>
      <c r="F70" s="3"/>
      <c r="G70" s="3"/>
      <c r="H70" s="3"/>
      <c r="I70" s="5"/>
    </row>
    <row r="71" spans="1:9" ht="13.5" hidden="1" thickBot="1" x14ac:dyDescent="0.25">
      <c r="A71" s="64"/>
      <c r="B71" s="65"/>
      <c r="C71" s="65"/>
      <c r="D71" s="65"/>
      <c r="E71" s="65"/>
      <c r="F71" s="3"/>
      <c r="G71" s="3"/>
      <c r="H71" s="3"/>
      <c r="I71" s="5"/>
    </row>
    <row r="72" spans="1:9" ht="13.5" hidden="1" thickBot="1" x14ac:dyDescent="0.25">
      <c r="A72" s="140" t="s">
        <v>15</v>
      </c>
      <c r="B72" s="143">
        <f>E58</f>
        <v>1000</v>
      </c>
      <c r="C72" s="143"/>
      <c r="D72" s="143"/>
      <c r="E72" s="143"/>
      <c r="F72" s="136" t="s">
        <v>16</v>
      </c>
      <c r="G72" s="136">
        <v>5000000</v>
      </c>
      <c r="H72" s="136"/>
      <c r="I72" s="138"/>
    </row>
    <row r="73" spans="1:9" hidden="1" x14ac:dyDescent="0.2">
      <c r="A73" s="141"/>
      <c r="B73" s="143">
        <f>F58</f>
        <v>1000</v>
      </c>
      <c r="C73" s="143"/>
      <c r="D73" s="143"/>
      <c r="E73" s="143"/>
      <c r="F73" s="137"/>
      <c r="G73" s="137"/>
      <c r="H73" s="137"/>
      <c r="I73" s="139"/>
    </row>
    <row r="74" spans="1:9" hidden="1" x14ac:dyDescent="0.2">
      <c r="A74" s="66"/>
      <c r="B74" s="67"/>
      <c r="C74" s="67"/>
      <c r="D74" s="67"/>
      <c r="E74" s="67"/>
      <c r="F74" s="9"/>
      <c r="G74" s="9"/>
      <c r="H74" s="9"/>
      <c r="I74" s="10"/>
    </row>
    <row r="75" spans="1:9" hidden="1" x14ac:dyDescent="0.2">
      <c r="A75" s="66"/>
      <c r="B75" s="67"/>
      <c r="C75" s="67"/>
      <c r="D75" s="67"/>
      <c r="E75" s="67"/>
      <c r="F75" s="9"/>
      <c r="G75" s="9"/>
      <c r="H75" s="9"/>
      <c r="I75" s="10"/>
    </row>
    <row r="76" spans="1:9" hidden="1" x14ac:dyDescent="0.2">
      <c r="A76" s="66"/>
      <c r="B76" s="67"/>
      <c r="C76" s="67"/>
      <c r="D76" s="67"/>
      <c r="E76" s="67"/>
      <c r="F76" s="9"/>
      <c r="G76" s="9"/>
      <c r="H76" s="9"/>
      <c r="I76" s="10"/>
    </row>
    <row r="77" spans="1:9" hidden="1" x14ac:dyDescent="0.2">
      <c r="A77" s="64"/>
      <c r="B77" s="65"/>
      <c r="C77" s="65"/>
      <c r="D77" s="65"/>
      <c r="E77" s="65"/>
      <c r="F77" s="3"/>
      <c r="G77" s="3"/>
      <c r="H77" s="3"/>
      <c r="I77" s="5"/>
    </row>
    <row r="78" spans="1:9" hidden="1" x14ac:dyDescent="0.2">
      <c r="A78" s="64"/>
      <c r="B78" s="65"/>
      <c r="C78" s="65"/>
      <c r="D78" s="65"/>
      <c r="E78" s="65"/>
      <c r="F78" s="3"/>
      <c r="G78" s="3"/>
      <c r="H78" s="3"/>
      <c r="I78" s="5"/>
    </row>
    <row r="79" spans="1:9" ht="13.5" hidden="1" thickBot="1" x14ac:dyDescent="0.25">
      <c r="A79" s="64"/>
      <c r="B79" s="65"/>
      <c r="C79" s="65"/>
      <c r="D79" s="65"/>
      <c r="E79" s="65"/>
      <c r="F79" s="3"/>
      <c r="G79" s="3"/>
      <c r="H79" s="3"/>
      <c r="I79" s="5"/>
    </row>
    <row r="80" spans="1:9" hidden="1" x14ac:dyDescent="0.2">
      <c r="A80" s="147" t="s">
        <v>15</v>
      </c>
      <c r="B80" s="149">
        <f>(IF((+B72/B73*G72)=0,100,(+B72/B73*G72)))*F11*F7</f>
        <v>5000000</v>
      </c>
      <c r="C80" s="150"/>
      <c r="D80" s="150"/>
      <c r="E80" s="151"/>
      <c r="F80" s="3"/>
      <c r="G80" s="3"/>
      <c r="H80" s="3"/>
      <c r="I80" s="5"/>
    </row>
    <row r="81" spans="1:9" ht="13.5" hidden="1" thickBot="1" x14ac:dyDescent="0.25">
      <c r="A81" s="148"/>
      <c r="B81" s="152"/>
      <c r="C81" s="153"/>
      <c r="D81" s="153"/>
      <c r="E81" s="154"/>
      <c r="F81" s="3"/>
      <c r="G81" s="3"/>
      <c r="H81" s="3"/>
      <c r="I81" s="5"/>
    </row>
    <row r="82" spans="1:9" ht="13.5" hidden="1" thickBot="1" x14ac:dyDescent="0.25">
      <c r="A82" s="68"/>
      <c r="B82" s="69"/>
      <c r="C82" s="69"/>
      <c r="D82" s="69"/>
      <c r="E82" s="69"/>
      <c r="F82" s="6"/>
      <c r="G82" s="6"/>
      <c r="H82" s="6"/>
      <c r="I82" s="7"/>
    </row>
    <row r="83" spans="1:9" ht="24" customHeight="1" x14ac:dyDescent="0.25">
      <c r="A83" s="106"/>
      <c r="B83" s="106" t="s">
        <v>45</v>
      </c>
      <c r="C83" s="124"/>
      <c r="D83" s="124"/>
      <c r="E83" s="124"/>
    </row>
    <row r="84" spans="1:9" ht="8.25" customHeight="1" x14ac:dyDescent="0.2">
      <c r="A84" s="58"/>
      <c r="B84" s="58"/>
      <c r="C84" s="70"/>
      <c r="D84" s="58"/>
      <c r="E84" s="58"/>
    </row>
    <row r="85" spans="1:9" ht="18.75" customHeight="1" x14ac:dyDescent="0.2">
      <c r="A85" s="107"/>
      <c r="B85" s="108" t="s">
        <v>46</v>
      </c>
      <c r="C85" s="125">
        <f>SUM(B80/25)</f>
        <v>200000</v>
      </c>
      <c r="D85" s="125"/>
      <c r="E85" s="126"/>
      <c r="I85" s="19"/>
    </row>
    <row r="86" spans="1:9" x14ac:dyDescent="0.2">
      <c r="A86" s="58"/>
      <c r="B86" s="71"/>
      <c r="C86" s="72"/>
      <c r="D86" s="58"/>
      <c r="E86" s="58"/>
    </row>
    <row r="87" spans="1:9" ht="13.5" hidden="1" thickBot="1" x14ac:dyDescent="0.25">
      <c r="A87" s="58"/>
      <c r="B87" s="73" t="s">
        <v>47</v>
      </c>
      <c r="C87" s="74">
        <f>SUM(C89/2)</f>
        <v>2500000</v>
      </c>
      <c r="D87" s="58"/>
      <c r="E87" s="58"/>
    </row>
    <row r="88" spans="1:9" ht="9.75" customHeight="1" x14ac:dyDescent="0.2">
      <c r="A88" s="58"/>
      <c r="B88" s="71"/>
      <c r="C88" s="72"/>
      <c r="D88" s="58"/>
      <c r="E88" s="58"/>
    </row>
    <row r="89" spans="1:9" ht="16.5" customHeight="1" x14ac:dyDescent="0.2">
      <c r="A89" s="109"/>
      <c r="B89" s="110" t="s">
        <v>48</v>
      </c>
      <c r="C89" s="125">
        <f>SUM(B80)</f>
        <v>5000000</v>
      </c>
      <c r="D89" s="125"/>
      <c r="E89" s="126"/>
    </row>
    <row r="90" spans="1:9" x14ac:dyDescent="0.2">
      <c r="B90" s="11"/>
      <c r="C90" s="14"/>
    </row>
    <row r="91" spans="1:9" x14ac:dyDescent="0.2">
      <c r="B91" s="13"/>
      <c r="C91" s="14"/>
    </row>
    <row r="92" spans="1:9" ht="26.25" customHeight="1" x14ac:dyDescent="0.25">
      <c r="A92" s="105"/>
      <c r="B92" s="127" t="s">
        <v>66</v>
      </c>
      <c r="C92" s="127"/>
      <c r="D92" s="127"/>
      <c r="E92" s="128"/>
    </row>
    <row r="93" spans="1:9" x14ac:dyDescent="0.2">
      <c r="A93" s="129"/>
      <c r="B93" s="130"/>
      <c r="C93" s="130"/>
      <c r="D93" s="130"/>
      <c r="E93" s="131"/>
    </row>
    <row r="94" spans="1:9" x14ac:dyDescent="0.2">
      <c r="A94" s="132"/>
      <c r="B94" s="130"/>
      <c r="C94" s="130"/>
      <c r="D94" s="130"/>
      <c r="E94" s="131"/>
    </row>
    <row r="95" spans="1:9" x14ac:dyDescent="0.2">
      <c r="A95" s="132"/>
      <c r="B95" s="130"/>
      <c r="C95" s="130"/>
      <c r="D95" s="130"/>
      <c r="E95" s="131"/>
    </row>
    <row r="96" spans="1:9" x14ac:dyDescent="0.2">
      <c r="A96" s="132"/>
      <c r="B96" s="130"/>
      <c r="C96" s="130"/>
      <c r="D96" s="130"/>
      <c r="E96" s="131"/>
    </row>
    <row r="97" spans="1:5" x14ac:dyDescent="0.2">
      <c r="A97" s="132"/>
      <c r="B97" s="130"/>
      <c r="C97" s="130"/>
      <c r="D97" s="130"/>
      <c r="E97" s="131"/>
    </row>
    <row r="98" spans="1:5" ht="43.5" customHeight="1" x14ac:dyDescent="0.2">
      <c r="A98" s="133"/>
      <c r="B98" s="134"/>
      <c r="C98" s="134"/>
      <c r="D98" s="134"/>
      <c r="E98" s="135"/>
    </row>
    <row r="99" spans="1:5" ht="18" customHeight="1" thickBot="1" x14ac:dyDescent="0.25">
      <c r="A99" s="111"/>
      <c r="B99" s="112" t="s">
        <v>49</v>
      </c>
      <c r="C99" s="121"/>
      <c r="D99" s="122"/>
      <c r="E99" s="123"/>
    </row>
  </sheetData>
  <sheetProtection deleteRows="0"/>
  <mergeCells count="45">
    <mergeCell ref="A1:E1"/>
    <mergeCell ref="A2:E2"/>
    <mergeCell ref="A3:E3"/>
    <mergeCell ref="B5:D5"/>
    <mergeCell ref="E5:E6"/>
    <mergeCell ref="B6:D6"/>
    <mergeCell ref="B8:D8"/>
    <mergeCell ref="B9:E9"/>
    <mergeCell ref="C11:C12"/>
    <mergeCell ref="D11:E11"/>
    <mergeCell ref="B18:E18"/>
    <mergeCell ref="C20:C21"/>
    <mergeCell ref="D20:E20"/>
    <mergeCell ref="B26:E26"/>
    <mergeCell ref="C28:C29"/>
    <mergeCell ref="D28:E28"/>
    <mergeCell ref="B34:E34"/>
    <mergeCell ref="C37:C38"/>
    <mergeCell ref="D37:E37"/>
    <mergeCell ref="B43:E43"/>
    <mergeCell ref="C45:C46"/>
    <mergeCell ref="D45:E45"/>
    <mergeCell ref="B52:E52"/>
    <mergeCell ref="A80:A81"/>
    <mergeCell ref="B80:E81"/>
    <mergeCell ref="A72:A73"/>
    <mergeCell ref="B72:E72"/>
    <mergeCell ref="F72:F73"/>
    <mergeCell ref="A67:A68"/>
    <mergeCell ref="B67:E67"/>
    <mergeCell ref="B68:E68"/>
    <mergeCell ref="F67:F68"/>
    <mergeCell ref="B73:E73"/>
    <mergeCell ref="G72:G73"/>
    <mergeCell ref="H67:H68"/>
    <mergeCell ref="I67:I68"/>
    <mergeCell ref="H72:H73"/>
    <mergeCell ref="I72:I73"/>
    <mergeCell ref="G67:G68"/>
    <mergeCell ref="C99:E99"/>
    <mergeCell ref="C83:E83"/>
    <mergeCell ref="C85:E85"/>
    <mergeCell ref="C89:E89"/>
    <mergeCell ref="B92:E92"/>
    <mergeCell ref="A93:E98"/>
  </mergeCells>
  <phoneticPr fontId="12" type="noConversion"/>
  <pageMargins left="0.70866141732283472" right="0.51181102362204722" top="0.15748031496062992" bottom="0.15748031496062992" header="0.31496062992125984" footer="0.31496062992125984"/>
  <pageSetup paperSize="9" scale="79" fitToWidth="0" orientation="portrait" r:id="rId1"/>
  <headerFooter alignWithMargins="0">
    <oddHeader>&amp;LCONFIDENTIAL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A12" sqref="A12"/>
    </sheetView>
  </sheetViews>
  <sheetFormatPr defaultRowHeight="12.75" x14ac:dyDescent="0.2"/>
  <cols>
    <col min="1" max="1" width="97.5703125" customWidth="1"/>
    <col min="2" max="2" width="25.42578125" style="14" customWidth="1"/>
  </cols>
  <sheetData>
    <row r="1" spans="1:3" ht="21.75" customHeight="1" x14ac:dyDescent="0.25">
      <c r="A1" s="88" t="s">
        <v>45</v>
      </c>
      <c r="B1" s="89" t="s">
        <v>44</v>
      </c>
    </row>
    <row r="2" spans="1:3" ht="16.5" customHeight="1" thickBot="1" x14ac:dyDescent="0.25"/>
    <row r="3" spans="1:3" ht="16.5" customHeight="1" thickBot="1" x14ac:dyDescent="0.25">
      <c r="A3" s="86" t="s">
        <v>46</v>
      </c>
      <c r="B3" s="87">
        <f>SUM('2014  Calculations'!C85:E85)</f>
        <v>200000</v>
      </c>
    </row>
    <row r="4" spans="1:3" ht="12.75" customHeight="1" x14ac:dyDescent="0.2">
      <c r="A4" s="16"/>
      <c r="B4" s="17"/>
    </row>
    <row r="5" spans="1:3" ht="15.75" hidden="1" customHeight="1" thickBot="1" x14ac:dyDescent="0.25">
      <c r="A5" s="18" t="s">
        <v>47</v>
      </c>
      <c r="B5" s="15">
        <f>SUM(B7/2)</f>
        <v>2500000</v>
      </c>
    </row>
    <row r="6" spans="1:3" ht="15" customHeight="1" thickBot="1" x14ac:dyDescent="0.25">
      <c r="A6" s="16"/>
      <c r="B6" s="17"/>
    </row>
    <row r="7" spans="1:3" ht="17.25" customHeight="1" thickBot="1" x14ac:dyDescent="0.25">
      <c r="A7" s="86" t="s">
        <v>48</v>
      </c>
      <c r="B7" s="87">
        <f>SUM('2014  Calculations'!C89:E89)</f>
        <v>5000000</v>
      </c>
    </row>
    <row r="8" spans="1:3" ht="23.25" customHeight="1" x14ac:dyDescent="0.2">
      <c r="A8" s="11"/>
    </row>
    <row r="9" spans="1:3" x14ac:dyDescent="0.2">
      <c r="A9" s="13"/>
    </row>
    <row r="10" spans="1:3" ht="17.25" customHeight="1" x14ac:dyDescent="0.25">
      <c r="A10" s="113" t="s">
        <v>67</v>
      </c>
      <c r="B10" s="113"/>
    </row>
    <row r="11" spans="1:3" x14ac:dyDescent="0.2">
      <c r="A11" s="116"/>
      <c r="B11" s="117"/>
      <c r="C11" s="75"/>
    </row>
    <row r="12" spans="1:3" x14ac:dyDescent="0.2">
      <c r="A12" s="118"/>
      <c r="B12" s="119"/>
      <c r="C12" s="75"/>
    </row>
    <row r="13" spans="1:3" x14ac:dyDescent="0.2">
      <c r="A13" s="118"/>
      <c r="B13" s="119"/>
      <c r="C13" s="75"/>
    </row>
    <row r="14" spans="1:3" x14ac:dyDescent="0.2">
      <c r="A14" s="118"/>
      <c r="B14" s="119"/>
      <c r="C14" s="75"/>
    </row>
    <row r="15" spans="1:3" x14ac:dyDescent="0.2">
      <c r="A15" s="118"/>
      <c r="B15" s="119"/>
      <c r="C15" s="75"/>
    </row>
    <row r="16" spans="1:3" x14ac:dyDescent="0.2">
      <c r="A16" s="118"/>
      <c r="B16" s="120"/>
      <c r="C16" s="75"/>
    </row>
    <row r="17" spans="1:2" x14ac:dyDescent="0.2">
      <c r="A17" s="114" t="s">
        <v>49</v>
      </c>
      <c r="B17" s="115">
        <f>SUM('2014  Calculations'!C99)</f>
        <v>0</v>
      </c>
    </row>
    <row r="79" ht="54" customHeight="1" x14ac:dyDescent="0.2"/>
  </sheetData>
  <sheetProtection algorithmName="SHA-512" hashValue="jB3llilpFVxDdW1XqOX2UVMibrL8GjjV59objxssniqRaSKjXSahFcf5e+9jrfXN8madVpl9n1GIpoCfCJ/RwA==" saltValue="qZqKaW4NzxtjrnbHbHRHV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  Calculations</vt:lpstr>
      <vt:lpstr>Fine Amount</vt:lpstr>
    </vt:vector>
  </TitlesOfParts>
  <Company>DEAT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Zaidah Toefy</cp:lastModifiedBy>
  <cp:lastPrinted>2018-03-28T10:29:46Z</cp:lastPrinted>
  <dcterms:created xsi:type="dcterms:W3CDTF">2005-02-22T13:25:41Z</dcterms:created>
  <dcterms:modified xsi:type="dcterms:W3CDTF">2018-03-28T10:29:49Z</dcterms:modified>
</cp:coreProperties>
</file>