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codeName="ThisWorkbook" defaultThemeVersion="166925"/>
  <xr:revisionPtr revIDLastSave="0" documentId="8_{C67E0352-FFE3-432B-83D7-3A95A998960B}" xr6:coauthVersionLast="47" xr6:coauthVersionMax="47" xr10:uidLastSave="{00000000-0000-0000-0000-000000000000}"/>
  <bookViews>
    <workbookView xWindow="-75" yWindow="-16320" windowWidth="29040" windowHeight="15840" xr2:uid="{6577DA10-CB12-451D-BC82-BE0BFD85CED6}"/>
  </bookViews>
  <sheets>
    <sheet name="Instructions" sheetId="7" r:id="rId1"/>
    <sheet name="Example" sheetId="5" r:id="rId2"/>
    <sheet name="Template" sheetId="6" r:id="rId3"/>
    <sheet name="List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8" i="6" l="1"/>
  <c r="D79" i="6" s="1"/>
  <c r="G64" i="6"/>
  <c r="D57" i="6"/>
  <c r="D45" i="6"/>
  <c r="D47" i="6" s="1"/>
  <c r="D12" i="6"/>
  <c r="D57" i="5"/>
  <c r="D78" i="5"/>
  <c r="D79" i="5" s="1"/>
  <c r="G64" i="5"/>
  <c r="D45" i="5"/>
  <c r="D47" i="5" s="1"/>
  <c r="D12" i="5"/>
  <c r="D48" i="6" l="1"/>
  <c r="D80" i="6"/>
  <c r="D85" i="6"/>
  <c r="G65" i="6"/>
  <c r="G71" i="6" s="1"/>
  <c r="D48" i="5"/>
  <c r="D80" i="5"/>
  <c r="D85" i="5"/>
  <c r="G65" i="5"/>
  <c r="G70" i="5" s="1"/>
  <c r="G68" i="6" l="1"/>
  <c r="G77" i="6" s="1"/>
  <c r="G70" i="6"/>
  <c r="G69" i="6"/>
  <c r="H64" i="6"/>
  <c r="G69" i="5"/>
  <c r="H64" i="5"/>
  <c r="G68" i="5"/>
  <c r="G77" i="5" s="1"/>
  <c r="G71" i="5"/>
  <c r="G72" i="5" s="1"/>
  <c r="G72" i="6" l="1"/>
  <c r="G79" i="6" s="1"/>
  <c r="H65" i="6"/>
  <c r="H68" i="6" s="1"/>
  <c r="H77" i="6" s="1"/>
  <c r="G79" i="5"/>
  <c r="G85" i="5"/>
  <c r="H65" i="5"/>
  <c r="H68" i="5" s="1"/>
  <c r="H77" i="5" s="1"/>
  <c r="G85" i="6" l="1"/>
  <c r="G78" i="6" s="1"/>
  <c r="H71" i="6"/>
  <c r="H69" i="6"/>
  <c r="I64" i="6"/>
  <c r="H70" i="6"/>
  <c r="H71" i="5"/>
  <c r="H69" i="5"/>
  <c r="I64" i="5"/>
  <c r="H70" i="5"/>
  <c r="G78" i="5"/>
  <c r="G80" i="5"/>
  <c r="G80" i="6" l="1"/>
  <c r="H72" i="5"/>
  <c r="H79" i="5" s="1"/>
  <c r="I65" i="6"/>
  <c r="I68" i="6" s="1"/>
  <c r="I77" i="6" s="1"/>
  <c r="H72" i="6"/>
  <c r="I65" i="5"/>
  <c r="I70" i="5" s="1"/>
  <c r="H85" i="5" l="1"/>
  <c r="H79" i="6"/>
  <c r="H85" i="6"/>
  <c r="I71" i="6"/>
  <c r="I69" i="6"/>
  <c r="J64" i="6"/>
  <c r="I70" i="6"/>
  <c r="I71" i="5"/>
  <c r="I69" i="5"/>
  <c r="J64" i="5"/>
  <c r="I68" i="5"/>
  <c r="I77" i="5" s="1"/>
  <c r="H78" i="5"/>
  <c r="H80" i="5"/>
  <c r="I72" i="6" l="1"/>
  <c r="I85" i="6" s="1"/>
  <c r="J65" i="6"/>
  <c r="H78" i="6"/>
  <c r="H80" i="6"/>
  <c r="I72" i="5"/>
  <c r="I85" i="5" s="1"/>
  <c r="J65" i="5"/>
  <c r="I79" i="6" l="1"/>
  <c r="I79" i="5"/>
  <c r="J69" i="6"/>
  <c r="K64" i="6"/>
  <c r="J68" i="6"/>
  <c r="J77" i="6" s="1"/>
  <c r="J71" i="6"/>
  <c r="J70" i="6"/>
  <c r="I78" i="6"/>
  <c r="I80" i="6"/>
  <c r="J69" i="5"/>
  <c r="K64" i="5"/>
  <c r="J68" i="5"/>
  <c r="J77" i="5" s="1"/>
  <c r="J70" i="5"/>
  <c r="I78" i="5"/>
  <c r="I80" i="5"/>
  <c r="J71" i="5"/>
  <c r="J72" i="6" l="1"/>
  <c r="J79" i="6" s="1"/>
  <c r="K65" i="6"/>
  <c r="K71" i="6" s="1"/>
  <c r="K65" i="5"/>
  <c r="K70" i="5" s="1"/>
  <c r="J72" i="5"/>
  <c r="J85" i="6" l="1"/>
  <c r="J80" i="6" s="1"/>
  <c r="K69" i="6"/>
  <c r="L64" i="6"/>
  <c r="K70" i="6"/>
  <c r="K68" i="6"/>
  <c r="K77" i="6" s="1"/>
  <c r="J79" i="5"/>
  <c r="J85" i="5"/>
  <c r="K71" i="5"/>
  <c r="L64" i="5"/>
  <c r="K69" i="5"/>
  <c r="K68" i="5"/>
  <c r="K77" i="5" s="1"/>
  <c r="J78" i="6" l="1"/>
  <c r="K72" i="5"/>
  <c r="K79" i="5" s="1"/>
  <c r="K72" i="6"/>
  <c r="L65" i="6"/>
  <c r="L71" i="6" s="1"/>
  <c r="L65" i="5"/>
  <c r="L71" i="5" s="1"/>
  <c r="J78" i="5"/>
  <c r="J80" i="5"/>
  <c r="K85" i="5" l="1"/>
  <c r="M64" i="6"/>
  <c r="L69" i="6"/>
  <c r="L68" i="6"/>
  <c r="L77" i="6" s="1"/>
  <c r="L70" i="6"/>
  <c r="K79" i="6"/>
  <c r="K85" i="6"/>
  <c r="M64" i="5"/>
  <c r="L69" i="5"/>
  <c r="L68" i="5"/>
  <c r="L77" i="5" s="1"/>
  <c r="L70" i="5"/>
  <c r="L72" i="5" s="1"/>
  <c r="K78" i="5"/>
  <c r="K80" i="5"/>
  <c r="L72" i="6" l="1"/>
  <c r="L79" i="6" s="1"/>
  <c r="K78" i="6"/>
  <c r="K80" i="6"/>
  <c r="M65" i="6"/>
  <c r="L79" i="5"/>
  <c r="L85" i="5"/>
  <c r="M65" i="5"/>
  <c r="M70" i="5" s="1"/>
  <c r="L85" i="6" l="1"/>
  <c r="L80" i="6" s="1"/>
  <c r="N64" i="6"/>
  <c r="M69" i="6"/>
  <c r="M68" i="6"/>
  <c r="M77" i="6" s="1"/>
  <c r="M71" i="6"/>
  <c r="M70" i="6"/>
  <c r="M71" i="5"/>
  <c r="M68" i="5"/>
  <c r="M77" i="5" s="1"/>
  <c r="N64" i="5"/>
  <c r="M69" i="5"/>
  <c r="L80" i="5"/>
  <c r="L78" i="5"/>
  <c r="M72" i="5" l="1"/>
  <c r="M85" i="5" s="1"/>
  <c r="L78" i="6"/>
  <c r="M72" i="6"/>
  <c r="N65" i="6"/>
  <c r="N68" i="6" s="1"/>
  <c r="N77" i="6" s="1"/>
  <c r="N65" i="5"/>
  <c r="N70" i="5" s="1"/>
  <c r="N71" i="6" l="1"/>
  <c r="M79" i="5"/>
  <c r="N70" i="6"/>
  <c r="M79" i="6"/>
  <c r="M85" i="6"/>
  <c r="O64" i="6"/>
  <c r="N69" i="6"/>
  <c r="N71" i="5"/>
  <c r="N68" i="5"/>
  <c r="N77" i="5" s="1"/>
  <c r="N69" i="5"/>
  <c r="O64" i="5"/>
  <c r="M80" i="5"/>
  <c r="M78" i="5"/>
  <c r="N72" i="5" l="1"/>
  <c r="N79" i="5" s="1"/>
  <c r="M78" i="6"/>
  <c r="M80" i="6"/>
  <c r="O65" i="6"/>
  <c r="O68" i="6" s="1"/>
  <c r="O77" i="6" s="1"/>
  <c r="N72" i="6"/>
  <c r="O65" i="5"/>
  <c r="O71" i="5" s="1"/>
  <c r="N85" i="5" l="1"/>
  <c r="O71" i="6"/>
  <c r="P64" i="6"/>
  <c r="O69" i="6"/>
  <c r="N79" i="6"/>
  <c r="N85" i="6"/>
  <c r="O70" i="6"/>
  <c r="O69" i="5"/>
  <c r="P64" i="5"/>
  <c r="O68" i="5"/>
  <c r="O77" i="5" s="1"/>
  <c r="O70" i="5"/>
  <c r="N78" i="5"/>
  <c r="N80" i="5"/>
  <c r="O72" i="6" l="1"/>
  <c r="O85" i="6" s="1"/>
  <c r="N80" i="6"/>
  <c r="N78" i="6"/>
  <c r="P65" i="6"/>
  <c r="P70" i="6" s="1"/>
  <c r="O72" i="5"/>
  <c r="O79" i="5" s="1"/>
  <c r="P65" i="5"/>
  <c r="P70" i="5" s="1"/>
  <c r="O85" i="5" l="1"/>
  <c r="O79" i="6"/>
  <c r="P68" i="6"/>
  <c r="P77" i="6" s="1"/>
  <c r="P69" i="6"/>
  <c r="Q64" i="6"/>
  <c r="P71" i="6"/>
  <c r="O78" i="6"/>
  <c r="O80" i="6"/>
  <c r="P71" i="5"/>
  <c r="P69" i="5"/>
  <c r="P72" i="5" s="1"/>
  <c r="Q64" i="5"/>
  <c r="P68" i="5"/>
  <c r="P77" i="5" s="1"/>
  <c r="O78" i="5"/>
  <c r="O80" i="5"/>
  <c r="P72" i="6" l="1"/>
  <c r="P79" i="6" s="1"/>
  <c r="Q65" i="6"/>
  <c r="Q68" i="6" s="1"/>
  <c r="Q77" i="6" s="1"/>
  <c r="P79" i="5"/>
  <c r="P85" i="5"/>
  <c r="Q65" i="5"/>
  <c r="P85" i="6" l="1"/>
  <c r="P78" i="6" s="1"/>
  <c r="Q71" i="6"/>
  <c r="Q69" i="6"/>
  <c r="R64" i="6"/>
  <c r="Q70" i="6"/>
  <c r="Q69" i="5"/>
  <c r="R64" i="5"/>
  <c r="Q68" i="5"/>
  <c r="Q77" i="5" s="1"/>
  <c r="P78" i="5"/>
  <c r="P80" i="5"/>
  <c r="Q71" i="5"/>
  <c r="Q70" i="5"/>
  <c r="Q72" i="6" l="1"/>
  <c r="Q79" i="6" s="1"/>
  <c r="P80" i="6"/>
  <c r="Q72" i="5"/>
  <c r="Q79" i="5" s="1"/>
  <c r="R65" i="6"/>
  <c r="R70" i="6" s="1"/>
  <c r="R65" i="5"/>
  <c r="R70" i="5" s="1"/>
  <c r="Q85" i="6" l="1"/>
  <c r="Q78" i="6" s="1"/>
  <c r="Q85" i="5"/>
  <c r="R69" i="6"/>
  <c r="S64" i="6"/>
  <c r="R71" i="6"/>
  <c r="R68" i="6"/>
  <c r="R77" i="6" s="1"/>
  <c r="R69" i="5"/>
  <c r="R72" i="5" s="1"/>
  <c r="S64" i="5"/>
  <c r="Q78" i="5"/>
  <c r="Q80" i="5"/>
  <c r="R71" i="5"/>
  <c r="R68" i="5"/>
  <c r="R77" i="5" s="1"/>
  <c r="Q80" i="6" l="1"/>
  <c r="R72" i="6"/>
  <c r="R79" i="6" s="1"/>
  <c r="S65" i="6"/>
  <c r="S68" i="6" s="1"/>
  <c r="S77" i="6" s="1"/>
  <c r="R79" i="5"/>
  <c r="R85" i="5"/>
  <c r="S65" i="5"/>
  <c r="S70" i="5" s="1"/>
  <c r="R85" i="6" l="1"/>
  <c r="R78" i="6" s="1"/>
  <c r="S70" i="6"/>
  <c r="S69" i="6"/>
  <c r="T64" i="6"/>
  <c r="S71" i="6"/>
  <c r="T64" i="5"/>
  <c r="S69" i="5"/>
  <c r="R78" i="5"/>
  <c r="R80" i="5"/>
  <c r="S71" i="5"/>
  <c r="S68" i="5"/>
  <c r="S77" i="5" s="1"/>
  <c r="R80" i="6" l="1"/>
  <c r="T65" i="6"/>
  <c r="T71" i="6" s="1"/>
  <c r="S72" i="6"/>
  <c r="S72" i="5"/>
  <c r="S79" i="5" s="1"/>
  <c r="T65" i="5"/>
  <c r="T70" i="5" s="1"/>
  <c r="S85" i="5" l="1"/>
  <c r="S79" i="6"/>
  <c r="S85" i="6"/>
  <c r="U64" i="6"/>
  <c r="T69" i="6"/>
  <c r="T70" i="6"/>
  <c r="T68" i="6"/>
  <c r="T77" i="6" s="1"/>
  <c r="U64" i="5"/>
  <c r="T69" i="5"/>
  <c r="S78" i="5"/>
  <c r="S80" i="5"/>
  <c r="T71" i="5"/>
  <c r="T68" i="5"/>
  <c r="T77" i="5" s="1"/>
  <c r="T72" i="6" l="1"/>
  <c r="T79" i="6" s="1"/>
  <c r="U65" i="6"/>
  <c r="U70" i="6" s="1"/>
  <c r="S78" i="6"/>
  <c r="S80" i="6"/>
  <c r="T72" i="5"/>
  <c r="T79" i="5" s="1"/>
  <c r="U65" i="5"/>
  <c r="U68" i="5" s="1"/>
  <c r="U77" i="5" s="1"/>
  <c r="T85" i="6" l="1"/>
  <c r="T78" i="6" s="1"/>
  <c r="U68" i="6"/>
  <c r="U77" i="6" s="1"/>
  <c r="U71" i="6"/>
  <c r="V64" i="6"/>
  <c r="U69" i="6"/>
  <c r="T85" i="5"/>
  <c r="T80" i="5" s="1"/>
  <c r="V64" i="5"/>
  <c r="U69" i="5"/>
  <c r="U71" i="5"/>
  <c r="U70" i="5"/>
  <c r="T80" i="6" l="1"/>
  <c r="U72" i="6"/>
  <c r="U85" i="6" s="1"/>
  <c r="U72" i="5"/>
  <c r="U79" i="5" s="1"/>
  <c r="V65" i="6"/>
  <c r="V71" i="6" s="1"/>
  <c r="T78" i="5"/>
  <c r="V65" i="5"/>
  <c r="U79" i="6" l="1"/>
  <c r="V70" i="6"/>
  <c r="U85" i="5"/>
  <c r="U78" i="5" s="1"/>
  <c r="U78" i="6"/>
  <c r="U80" i="6"/>
  <c r="W64" i="6"/>
  <c r="V69" i="6"/>
  <c r="V68" i="6"/>
  <c r="V77" i="6" s="1"/>
  <c r="W64" i="5"/>
  <c r="V69" i="5"/>
  <c r="U80" i="5"/>
  <c r="V71" i="5"/>
  <c r="V68" i="5"/>
  <c r="V77" i="5" s="1"/>
  <c r="V70" i="5"/>
  <c r="V72" i="6" l="1"/>
  <c r="V85" i="6" s="1"/>
  <c r="W65" i="6"/>
  <c r="W70" i="6" s="1"/>
  <c r="V72" i="5"/>
  <c r="W65" i="5"/>
  <c r="W68" i="5" s="1"/>
  <c r="W77" i="5" s="1"/>
  <c r="V79" i="6" l="1"/>
  <c r="W71" i="6"/>
  <c r="X64" i="6"/>
  <c r="W69" i="6"/>
  <c r="W68" i="6"/>
  <c r="W77" i="6" s="1"/>
  <c r="V80" i="6"/>
  <c r="V78" i="6"/>
  <c r="W71" i="5"/>
  <c r="W69" i="5"/>
  <c r="X64" i="5"/>
  <c r="W70" i="5"/>
  <c r="V79" i="5"/>
  <c r="V85" i="5"/>
  <c r="W72" i="6" l="1"/>
  <c r="W79" i="6" s="1"/>
  <c r="W72" i="5"/>
  <c r="W79" i="5" s="1"/>
  <c r="X65" i="6"/>
  <c r="X70" i="6" s="1"/>
  <c r="X65" i="5"/>
  <c r="X68" i="5" s="1"/>
  <c r="X77" i="5" s="1"/>
  <c r="V80" i="5"/>
  <c r="V78" i="5"/>
  <c r="W85" i="6" l="1"/>
  <c r="W78" i="6" s="1"/>
  <c r="W85" i="5"/>
  <c r="W78" i="5" s="1"/>
  <c r="X71" i="6"/>
  <c r="X69" i="6"/>
  <c r="Y64" i="6"/>
  <c r="X68" i="6"/>
  <c r="X77" i="6" s="1"/>
  <c r="X69" i="5"/>
  <c r="Y64" i="5"/>
  <c r="W80" i="5"/>
  <c r="X71" i="5"/>
  <c r="X70" i="5"/>
  <c r="W80" i="6" l="1"/>
  <c r="X72" i="6"/>
  <c r="X79" i="6" s="1"/>
  <c r="Y65" i="6"/>
  <c r="Y68" i="6" s="1"/>
  <c r="Y77" i="6" s="1"/>
  <c r="X72" i="5"/>
  <c r="Y65" i="5"/>
  <c r="X85" i="6" l="1"/>
  <c r="X78" i="6" s="1"/>
  <c r="Y71" i="6"/>
  <c r="Y69" i="6"/>
  <c r="Z64" i="6"/>
  <c r="Y70" i="6"/>
  <c r="Y69" i="5"/>
  <c r="Z64" i="5"/>
  <c r="Y71" i="5"/>
  <c r="Y70" i="5"/>
  <c r="Y68" i="5"/>
  <c r="Y77" i="5" s="1"/>
  <c r="X79" i="5"/>
  <c r="X85" i="5"/>
  <c r="X80" i="6" l="1"/>
  <c r="Z65" i="6"/>
  <c r="Z71" i="6" s="1"/>
  <c r="Y72" i="6"/>
  <c r="X78" i="5"/>
  <c r="X80" i="5"/>
  <c r="Y72" i="5"/>
  <c r="Z65" i="5"/>
  <c r="Z70" i="6" l="1"/>
  <c r="Y79" i="6"/>
  <c r="Y85" i="6"/>
  <c r="Z69" i="6"/>
  <c r="AA64" i="6"/>
  <c r="Z68" i="6"/>
  <c r="Z77" i="6" s="1"/>
  <c r="Z69" i="5"/>
  <c r="AA64" i="5"/>
  <c r="Z68" i="5"/>
  <c r="Z77" i="5" s="1"/>
  <c r="Z70" i="5"/>
  <c r="Y79" i="5"/>
  <c r="Y85" i="5"/>
  <c r="Z71" i="5"/>
  <c r="Z72" i="6" l="1"/>
  <c r="Z79" i="6" s="1"/>
  <c r="AA65" i="6"/>
  <c r="AA70" i="6" s="1"/>
  <c r="Y78" i="6"/>
  <c r="Y80" i="6"/>
  <c r="Y78" i="5"/>
  <c r="Y80" i="5"/>
  <c r="Z72" i="5"/>
  <c r="AA65" i="5"/>
  <c r="Z85" i="6" l="1"/>
  <c r="Z78" i="6" s="1"/>
  <c r="AA71" i="6"/>
  <c r="AA69" i="6"/>
  <c r="AB64" i="6"/>
  <c r="AA68" i="6"/>
  <c r="AA77" i="6" s="1"/>
  <c r="AA69" i="5"/>
  <c r="AB64" i="5"/>
  <c r="AA71" i="5"/>
  <c r="AA68" i="5"/>
  <c r="AA77" i="5" s="1"/>
  <c r="Z79" i="5"/>
  <c r="Z85" i="5"/>
  <c r="AA70" i="5"/>
  <c r="Z80" i="6" l="1"/>
  <c r="AA72" i="6"/>
  <c r="AA79" i="6" s="1"/>
  <c r="AA72" i="5"/>
  <c r="AA79" i="5" s="1"/>
  <c r="AB65" i="6"/>
  <c r="AB70" i="6" s="1"/>
  <c r="Z78" i="5"/>
  <c r="Z80" i="5"/>
  <c r="AB65" i="5"/>
  <c r="AB70" i="5" s="1"/>
  <c r="AA85" i="6" l="1"/>
  <c r="AA78" i="6" s="1"/>
  <c r="AA85" i="5"/>
  <c r="AB71" i="6"/>
  <c r="AC64" i="6"/>
  <c r="AB69" i="6"/>
  <c r="AB68" i="6"/>
  <c r="AB77" i="6" s="1"/>
  <c r="AA78" i="5"/>
  <c r="AA80" i="5"/>
  <c r="AB71" i="5"/>
  <c r="AB68" i="5"/>
  <c r="AB77" i="5" s="1"/>
  <c r="AC64" i="5"/>
  <c r="AB69" i="5"/>
  <c r="AB72" i="5" s="1"/>
  <c r="AB72" i="6" l="1"/>
  <c r="AB79" i="6" s="1"/>
  <c r="AA80" i="6"/>
  <c r="AC65" i="6"/>
  <c r="AC68" i="6" s="1"/>
  <c r="AC77" i="6" s="1"/>
  <c r="AB79" i="5"/>
  <c r="AB85" i="5"/>
  <c r="AC65" i="5"/>
  <c r="AC70" i="5" s="1"/>
  <c r="AB85" i="6" l="1"/>
  <c r="AB78" i="6" s="1"/>
  <c r="AC68" i="5"/>
  <c r="AC77" i="5" s="1"/>
  <c r="AC71" i="5"/>
  <c r="AC71" i="6"/>
  <c r="AC70" i="6"/>
  <c r="AD64" i="6"/>
  <c r="AC69" i="6"/>
  <c r="AB80" i="5"/>
  <c r="AB78" i="5"/>
  <c r="AD64" i="5"/>
  <c r="AC69" i="5"/>
  <c r="AB80" i="6" l="1"/>
  <c r="AC72" i="5"/>
  <c r="AC79" i="5" s="1"/>
  <c r="AD65" i="6"/>
  <c r="AD68" i="6" s="1"/>
  <c r="AD77" i="6" s="1"/>
  <c r="AC72" i="6"/>
  <c r="AD65" i="5"/>
  <c r="AD70" i="5" s="1"/>
  <c r="AC85" i="5" l="1"/>
  <c r="AC79" i="6"/>
  <c r="AC85" i="6"/>
  <c r="AD71" i="6"/>
  <c r="AD70" i="6"/>
  <c r="AE64" i="6"/>
  <c r="AD69" i="6"/>
  <c r="AD68" i="5"/>
  <c r="AD77" i="5" s="1"/>
  <c r="AD71" i="5"/>
  <c r="AC80" i="5"/>
  <c r="AC78" i="5"/>
  <c r="AD69" i="5"/>
  <c r="AE64" i="5"/>
  <c r="AD72" i="5" l="1"/>
  <c r="AD79" i="5" s="1"/>
  <c r="AD72" i="6"/>
  <c r="AC78" i="6"/>
  <c r="AC80" i="6"/>
  <c r="AE65" i="6"/>
  <c r="AE69" i="6" s="1"/>
  <c r="AE65" i="5"/>
  <c r="AE69" i="5" s="1"/>
  <c r="AD85" i="5" l="1"/>
  <c r="AE68" i="6"/>
  <c r="AE77" i="6" s="1"/>
  <c r="E77" i="6" s="1"/>
  <c r="AE71" i="6"/>
  <c r="AE70" i="6"/>
  <c r="AD79" i="6"/>
  <c r="AD85" i="6"/>
  <c r="AE71" i="5"/>
  <c r="AE70" i="5"/>
  <c r="AE68" i="5"/>
  <c r="AE77" i="5" s="1"/>
  <c r="E77" i="5" s="1"/>
  <c r="AD78" i="5"/>
  <c r="AD80" i="5"/>
  <c r="AE72" i="6" l="1"/>
  <c r="AE79" i="6" s="1"/>
  <c r="E79" i="6" s="1"/>
  <c r="AD80" i="6"/>
  <c r="AD78" i="6"/>
  <c r="AE72" i="5"/>
  <c r="AE85" i="6" l="1"/>
  <c r="AE80" i="6" s="1"/>
  <c r="E80" i="6" s="1"/>
  <c r="AE79" i="5"/>
  <c r="E79" i="5" s="1"/>
  <c r="AE85" i="5"/>
  <c r="E85" i="6" l="1"/>
  <c r="E86" i="6" s="1"/>
  <c r="AE78" i="6"/>
  <c r="E78" i="6" s="1"/>
  <c r="E81" i="6" s="1"/>
  <c r="AE78" i="5"/>
  <c r="E78" i="5" s="1"/>
  <c r="AE80" i="5"/>
  <c r="E80" i="5" s="1"/>
  <c r="E85" i="5"/>
  <c r="E86" i="5" s="1"/>
  <c r="E88" i="6" l="1"/>
  <c r="E81" i="5"/>
  <c r="E88" i="5" s="1"/>
</calcChain>
</file>

<file path=xl/sharedStrings.xml><?xml version="1.0" encoding="utf-8"?>
<sst xmlns="http://schemas.openxmlformats.org/spreadsheetml/2006/main" count="287" uniqueCount="124">
  <si>
    <t>Start Time</t>
  </si>
  <si>
    <t>Capacity factor</t>
  </si>
  <si>
    <t>Fixed Operating Costs</t>
  </si>
  <si>
    <t>Levelized Cost of Energy</t>
  </si>
  <si>
    <t>Total Cost Over Lifetime</t>
  </si>
  <si>
    <t>NPV of Total Costs</t>
  </si>
  <si>
    <t>Electrical Energy Production Over Lifetime</t>
  </si>
  <si>
    <t>Energy output</t>
  </si>
  <si>
    <t>LCOE</t>
  </si>
  <si>
    <t>Period Start</t>
  </si>
  <si>
    <t>Period End</t>
  </si>
  <si>
    <t>MWh</t>
  </si>
  <si>
    <t>ZAR</t>
  </si>
  <si>
    <t>Timing Flags</t>
  </si>
  <si>
    <t>Operating Months</t>
  </si>
  <si>
    <t>Construction start date</t>
  </si>
  <si>
    <t>NPV</t>
  </si>
  <si>
    <t>date</t>
  </si>
  <si>
    <t>years</t>
  </si>
  <si>
    <t>MW</t>
  </si>
  <si>
    <t xml:space="preserve">Net Capacity </t>
  </si>
  <si>
    <t>Production</t>
  </si>
  <si>
    <t>NPV of Total Output</t>
  </si>
  <si>
    <t>ZAR/MWh</t>
  </si>
  <si>
    <t>%</t>
  </si>
  <si>
    <t>MWh per hours</t>
  </si>
  <si>
    <t>Operating End date</t>
  </si>
  <si>
    <t>Construction Start</t>
  </si>
  <si>
    <t>Operating Period</t>
  </si>
  <si>
    <t>Operating End</t>
  </si>
  <si>
    <t xml:space="preserve">Base date </t>
  </si>
  <si>
    <t xml:space="preserve">Timing </t>
  </si>
  <si>
    <t>Operating Start</t>
  </si>
  <si>
    <t>ZAR/MW per year</t>
  </si>
  <si>
    <t xml:space="preserve">Annual production </t>
  </si>
  <si>
    <t>Real %</t>
  </si>
  <si>
    <t>General</t>
  </si>
  <si>
    <t>Technology</t>
  </si>
  <si>
    <t>Respondent Name</t>
  </si>
  <si>
    <t>Project Name</t>
  </si>
  <si>
    <t>Minimum PPA term</t>
  </si>
  <si>
    <t>Scheduled COD</t>
  </si>
  <si>
    <t>drop down</t>
  </si>
  <si>
    <t>Battery storage technology</t>
  </si>
  <si>
    <t>Variable Operating Costs*</t>
  </si>
  <si>
    <t>Includes cost of any fuel</t>
  </si>
  <si>
    <t>Wheeling costs</t>
  </si>
  <si>
    <t>text</t>
  </si>
  <si>
    <t xml:space="preserve">Total Project Capital Cost* </t>
  </si>
  <si>
    <t>Total Project Capital Cost</t>
  </si>
  <si>
    <t>Biomass</t>
  </si>
  <si>
    <t>Onshore wind</t>
  </si>
  <si>
    <t>Biogas</t>
  </si>
  <si>
    <t>Landfill gas</t>
  </si>
  <si>
    <t>Utility Scale IPP projects</t>
  </si>
  <si>
    <t>Distributed Generation projects</t>
  </si>
  <si>
    <t>Small-Scale Embedded Generation projects</t>
  </si>
  <si>
    <t>Large Battery Energy Storage Systems</t>
  </si>
  <si>
    <t>Components</t>
  </si>
  <si>
    <t xml:space="preserve">Solar Photovoltaic </t>
  </si>
  <si>
    <t>Hydropower</t>
  </si>
  <si>
    <t>Municipal Solid Waste</t>
  </si>
  <si>
    <t>Li-ion batteries</t>
  </si>
  <si>
    <t>Vanadium flow batteries</t>
  </si>
  <si>
    <t>Other</t>
  </si>
  <si>
    <t>YES</t>
  </si>
  <si>
    <t>No</t>
  </si>
  <si>
    <t>CPI</t>
  </si>
  <si>
    <t>Variable Operating Costs</t>
  </si>
  <si>
    <t>Real Costs</t>
  </si>
  <si>
    <t>Average Daily Dispatch Profile throughout the year</t>
  </si>
  <si>
    <t>Company XYZ</t>
  </si>
  <si>
    <t>Project ABC</t>
  </si>
  <si>
    <t>Total MWh per DAY</t>
  </si>
  <si>
    <t>Operating Costs (as at Base Date)</t>
  </si>
  <si>
    <t>Capital Expenditure (as at Base Date)</t>
  </si>
  <si>
    <t>Includes all development costs, EPC profit margin</t>
  </si>
  <si>
    <t>Wheeling Charges (through Eskom Network)</t>
  </si>
  <si>
    <t>Wheeling Charges (through Muni Network)</t>
  </si>
  <si>
    <t>Total Wheeling Charges</t>
  </si>
  <si>
    <t>Wheeling Charges (as at Base Date)</t>
  </si>
  <si>
    <t>Municipal Network</t>
  </si>
  <si>
    <t>Eskom Network</t>
  </si>
  <si>
    <t>LCOE Excel Template (Example)</t>
  </si>
  <si>
    <t>LCOE Excel Template</t>
  </si>
  <si>
    <t>Sheet</t>
  </si>
  <si>
    <t>Cell</t>
  </si>
  <si>
    <t>Cell Formatting</t>
  </si>
  <si>
    <t>Date Inputs</t>
  </si>
  <si>
    <t>Percentage Inputs</t>
  </si>
  <si>
    <t>Number Inputs</t>
  </si>
  <si>
    <t>Text Inputs</t>
  </si>
  <si>
    <t>CHOOSE</t>
  </si>
  <si>
    <t xml:space="preserve">Percentage calculation </t>
  </si>
  <si>
    <t xml:space="preserve">Date Calculation </t>
  </si>
  <si>
    <t>Number Calculation</t>
  </si>
  <si>
    <t>Dropdown text inputs</t>
  </si>
  <si>
    <t>Text</t>
  </si>
  <si>
    <t>Time Inputs</t>
  </si>
  <si>
    <t>Enter assumptions</t>
  </si>
  <si>
    <t>Timing</t>
  </si>
  <si>
    <t>Costing</t>
  </si>
  <si>
    <t>D4-D6</t>
  </si>
  <si>
    <t>Template</t>
  </si>
  <si>
    <t>D9-D11</t>
  </si>
  <si>
    <t>D17</t>
  </si>
  <si>
    <t xml:space="preserve">Enter the general inputs </t>
  </si>
  <si>
    <t xml:space="preserve">Enter all the time assumptions </t>
  </si>
  <si>
    <t>D21-D44</t>
  </si>
  <si>
    <t>Enter the Operating Costs</t>
  </si>
  <si>
    <t xml:space="preserve">Enter the Wheeling Charges </t>
  </si>
  <si>
    <t>Enter the Capital Expenditure</t>
  </si>
  <si>
    <t>D51-D52</t>
  </si>
  <si>
    <t>D55-D56</t>
  </si>
  <si>
    <t>D60</t>
  </si>
  <si>
    <t>Levelized Cost of Energy (LCOE)</t>
  </si>
  <si>
    <t>The template calculates the LCOE based on the above assumptions</t>
  </si>
  <si>
    <t xml:space="preserve">Enter the Average Daily Dispatch Profile </t>
  </si>
  <si>
    <t>Row 62-88</t>
  </si>
  <si>
    <t>Instructions</t>
  </si>
  <si>
    <t>Respondents can look at the "Example" sheet for an example of the required input and calculation of LCOE.</t>
  </si>
  <si>
    <t xml:space="preserve">Respondents are required to complete the "Template" sheet with the required input. </t>
  </si>
  <si>
    <t>Respondents are requested to refer to the cell formatting legend to identify all input cells.</t>
  </si>
  <si>
    <t>Enter the Net Capacity that will be produced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</si>
</sst>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[$R-1C09]\ * #,##0.00_ ;_ [$R-1C09]\ * \-#,##0.00_ ;_ [$R-1C09]\ * &quot;-&quot;??_ ;_ @_ "/>
    <numFmt numFmtId="165" formatCode="#,##0;[Red]\(#,##0\)"/>
    <numFmt numFmtId="166" formatCode="0.0%"/>
    <numFmt numFmtId="167" formatCode="#,##0_);\(#,##0\);\–_);&quot;–&quot;_)"/>
    <numFmt numFmtId="168" formatCode="#,##0.000_);\(#,##0.000\);\–_);&quot;–&quot;_)"/>
    <numFmt numFmtId="169" formatCode="dd\ mmm\ yyyy"/>
    <numFmt numFmtId="170" formatCode="#,##0.00_);\(#,##0.00\);\–_);&quot;–&quot;_)"/>
    <numFmt numFmtId="171" formatCode="_-* #,##0.00_-;\-* #,##0.00_-;_-* &quot;-&quot;_-;_-@_-"/>
  </numFmts>
  <fonts count="3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4"/>
      <name val="Arial"/>
      <family val="2"/>
    </font>
    <font>
      <sz val="18"/>
      <color rgb="FF00206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6"/>
      <color theme="4"/>
      <name val="Arial"/>
      <family val="2"/>
    </font>
    <font>
      <b/>
      <sz val="12"/>
      <color rgb="FF002060"/>
      <name val="Arial"/>
      <family val="2"/>
    </font>
    <font>
      <i/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b/>
      <sz val="10"/>
      <name val="Calibri"/>
      <family val="2"/>
      <scheme val="minor"/>
    </font>
    <font>
      <sz val="10"/>
      <color rgb="FF974706"/>
      <name val="Arial"/>
      <family val="2"/>
    </font>
    <font>
      <sz val="10"/>
      <color rgb="FF0033CC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4"/>
      <name val="Arial"/>
      <family val="2"/>
    </font>
    <font>
      <sz val="11"/>
      <color rgb="FF0070C0"/>
      <name val="Calibri"/>
      <family val="2"/>
    </font>
    <font>
      <sz val="10"/>
      <color rgb="FF00000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1">
    <xf numFmtId="0" fontId="0" fillId="0" borderId="0"/>
    <xf numFmtId="9" fontId="4" fillId="0" borderId="0" applyFont="0" applyFill="0" applyBorder="0" applyAlignment="0" applyProtection="0"/>
    <xf numFmtId="0" fontId="5" fillId="0" borderId="2" applyNumberFormat="0" applyAlignment="0"/>
    <xf numFmtId="164" fontId="7" fillId="0" borderId="0"/>
    <xf numFmtId="0" fontId="9" fillId="0" borderId="0" applyNumberFormat="0" applyFill="0" applyBorder="0" applyAlignment="0"/>
    <xf numFmtId="0" fontId="12" fillId="0" borderId="0"/>
    <xf numFmtId="0" fontId="4" fillId="0" borderId="0"/>
    <xf numFmtId="0" fontId="14" fillId="3" borderId="4" applyNumberFormat="0"/>
    <xf numFmtId="0" fontId="25" fillId="0" borderId="0" applyNumberFormat="0" applyBorder="0" applyAlignment="0"/>
    <xf numFmtId="0" fontId="7" fillId="0" borderId="0"/>
    <xf numFmtId="0" fontId="26" fillId="6" borderId="10" applyNumberFormat="0" applyFont="0" applyAlignment="0" applyProtection="0"/>
  </cellStyleXfs>
  <cellXfs count="142">
    <xf numFmtId="0" fontId="0" fillId="0" borderId="0" xfId="0"/>
    <xf numFmtId="0" fontId="1" fillId="0" borderId="0" xfId="0" applyFont="1" applyAlignment="1">
      <alignment horizontal="left"/>
    </xf>
    <xf numFmtId="164" fontId="8" fillId="0" borderId="0" xfId="3" applyFont="1"/>
    <xf numFmtId="165" fontId="8" fillId="0" borderId="0" xfId="3" applyNumberFormat="1" applyFont="1"/>
    <xf numFmtId="0" fontId="10" fillId="0" borderId="0" xfId="4" applyFont="1" applyFill="1"/>
    <xf numFmtId="164" fontId="11" fillId="0" borderId="0" xfId="3" applyFont="1"/>
    <xf numFmtId="0" fontId="1" fillId="0" borderId="0" xfId="5" applyFont="1" applyAlignment="1">
      <alignment horizontal="left" indent="1"/>
    </xf>
    <xf numFmtId="167" fontId="1" fillId="0" borderId="0" xfId="5" applyNumberFormat="1" applyFont="1"/>
    <xf numFmtId="0" fontId="2" fillId="0" borderId="1" xfId="5" applyFont="1" applyBorder="1" applyAlignment="1">
      <alignment horizontal="left" indent="1"/>
    </xf>
    <xf numFmtId="167" fontId="1" fillId="0" borderId="3" xfId="5" applyNumberFormat="1" applyFont="1" applyBorder="1"/>
    <xf numFmtId="0" fontId="2" fillId="0" borderId="0" xfId="6" applyFont="1"/>
    <xf numFmtId="169" fontId="2" fillId="0" borderId="0" xfId="6" applyNumberFormat="1" applyFont="1" applyAlignment="1">
      <alignment horizontal="right"/>
    </xf>
    <xf numFmtId="0" fontId="1" fillId="0" borderId="0" xfId="6" applyFont="1"/>
    <xf numFmtId="0" fontId="1" fillId="0" borderId="0" xfId="5" applyFont="1" applyAlignment="1">
      <alignment horizontal="center"/>
    </xf>
    <xf numFmtId="0" fontId="2" fillId="0" borderId="0" xfId="5" applyFont="1"/>
    <xf numFmtId="167" fontId="1" fillId="0" borderId="0" xfId="5" applyNumberFormat="1" applyFont="1" applyBorder="1"/>
    <xf numFmtId="168" fontId="2" fillId="0" borderId="0" xfId="5" applyNumberFormat="1" applyFont="1" applyBorder="1"/>
    <xf numFmtId="164" fontId="8" fillId="0" borderId="0" xfId="3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16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1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20" fontId="1" fillId="0" borderId="0" xfId="0" applyNumberFormat="1" applyFont="1" applyFill="1" applyAlignment="1">
      <alignment horizontal="right"/>
    </xf>
    <xf numFmtId="0" fontId="19" fillId="2" borderId="0" xfId="6" applyFont="1" applyFill="1" applyAlignment="1">
      <alignment horizontal="center"/>
    </xf>
    <xf numFmtId="0" fontId="16" fillId="0" borderId="1" xfId="0" applyFont="1" applyBorder="1" applyAlignment="1">
      <alignment horizontal="center"/>
    </xf>
    <xf numFmtId="0" fontId="21" fillId="0" borderId="5" xfId="0" applyFont="1" applyBorder="1"/>
    <xf numFmtId="0" fontId="6" fillId="0" borderId="5" xfId="0" applyFont="1" applyBorder="1"/>
    <xf numFmtId="0" fontId="19" fillId="2" borderId="7" xfId="6" applyFont="1" applyFill="1" applyBorder="1" applyAlignment="1">
      <alignment horizontal="center"/>
    </xf>
    <xf numFmtId="0" fontId="19" fillId="2" borderId="0" xfId="6" applyFont="1" applyFill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67" fontId="2" fillId="0" borderId="3" xfId="5" applyNumberFormat="1" applyFont="1" applyBorder="1" applyAlignment="1">
      <alignment vertical="center"/>
    </xf>
    <xf numFmtId="0" fontId="22" fillId="0" borderId="0" xfId="0" applyFont="1"/>
    <xf numFmtId="0" fontId="0" fillId="0" borderId="0" xfId="0" applyFont="1"/>
    <xf numFmtId="0" fontId="23" fillId="0" borderId="0" xfId="0" applyFont="1" applyAlignment="1">
      <alignment horizontal="left"/>
    </xf>
    <xf numFmtId="0" fontId="2" fillId="0" borderId="0" xfId="5" applyFont="1" applyAlignment="1">
      <alignment horizontal="left" indent="1"/>
    </xf>
    <xf numFmtId="0" fontId="1" fillId="0" borderId="0" xfId="5" applyFont="1" applyAlignment="1">
      <alignment horizontal="left" indent="2"/>
    </xf>
    <xf numFmtId="0" fontId="21" fillId="0" borderId="5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5" fillId="4" borderId="4" xfId="7" applyNumberFormat="1" applyFont="1" applyFill="1" applyAlignment="1">
      <alignment horizontal="right"/>
    </xf>
    <xf numFmtId="0" fontId="8" fillId="5" borderId="4" xfId="7" applyNumberFormat="1" applyFont="1" applyFill="1" applyAlignment="1">
      <alignment horizontal="right"/>
    </xf>
    <xf numFmtId="167" fontId="15" fillId="4" borderId="4" xfId="7" applyNumberFormat="1" applyFont="1" applyFill="1" applyAlignment="1">
      <alignment horizontal="right"/>
    </xf>
    <xf numFmtId="15" fontId="15" fillId="4" borderId="4" xfId="7" applyNumberFormat="1" applyFont="1" applyFill="1" applyAlignment="1">
      <alignment horizontal="right"/>
    </xf>
    <xf numFmtId="15" fontId="17" fillId="0" borderId="4" xfId="7" applyNumberFormat="1" applyFont="1" applyFill="1" applyAlignment="1">
      <alignment horizontal="right"/>
    </xf>
    <xf numFmtId="15" fontId="8" fillId="0" borderId="4" xfId="7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0" fontId="19" fillId="2" borderId="7" xfId="6" applyFont="1" applyFill="1" applyBorder="1" applyAlignment="1">
      <alignment horizontal="right"/>
    </xf>
    <xf numFmtId="170" fontId="15" fillId="4" borderId="8" xfId="7" applyNumberFormat="1" applyFont="1" applyFill="1" applyBorder="1" applyAlignment="1">
      <alignment horizontal="right"/>
    </xf>
    <xf numFmtId="170" fontId="15" fillId="4" borderId="4" xfId="7" applyNumberFormat="1" applyFont="1" applyFill="1" applyAlignment="1">
      <alignment horizontal="right"/>
    </xf>
    <xf numFmtId="170" fontId="15" fillId="4" borderId="6" xfId="7" applyNumberFormat="1" applyFont="1" applyFill="1" applyBorder="1" applyAlignment="1">
      <alignment horizontal="right"/>
    </xf>
    <xf numFmtId="170" fontId="2" fillId="0" borderId="1" xfId="5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67" fontId="2" fillId="0" borderId="0" xfId="5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164" fontId="8" fillId="0" borderId="0" xfId="3" applyFont="1" applyAlignment="1">
      <alignment horizontal="right"/>
    </xf>
    <xf numFmtId="0" fontId="2" fillId="0" borderId="0" xfId="6" applyFont="1" applyAlignment="1">
      <alignment horizontal="right"/>
    </xf>
    <xf numFmtId="0" fontId="19" fillId="2" borderId="0" xfId="6" applyFont="1" applyFill="1" applyAlignment="1">
      <alignment horizontal="right" vertical="center"/>
    </xf>
    <xf numFmtId="166" fontId="18" fillId="0" borderId="0" xfId="1" applyNumberFormat="1" applyFont="1" applyFill="1" applyAlignment="1">
      <alignment horizontal="right"/>
    </xf>
    <xf numFmtId="166" fontId="8" fillId="0" borderId="0" xfId="1" applyNumberFormat="1" applyFont="1" applyFill="1" applyAlignment="1">
      <alignment horizontal="right"/>
    </xf>
    <xf numFmtId="9" fontId="8" fillId="0" borderId="1" xfId="1" applyFont="1" applyFill="1" applyBorder="1" applyAlignment="1">
      <alignment horizontal="right"/>
    </xf>
    <xf numFmtId="166" fontId="8" fillId="0" borderId="1" xfId="1" applyNumberFormat="1" applyFont="1" applyFill="1" applyBorder="1" applyAlignment="1">
      <alignment horizontal="right"/>
    </xf>
    <xf numFmtId="164" fontId="13" fillId="0" borderId="0" xfId="3" applyFont="1" applyBorder="1" applyAlignment="1">
      <alignment horizontal="right"/>
    </xf>
    <xf numFmtId="0" fontId="0" fillId="0" borderId="0" xfId="0" applyAlignment="1">
      <alignment horizontal="right"/>
    </xf>
    <xf numFmtId="167" fontId="15" fillId="4" borderId="6" xfId="7" applyNumberFormat="1" applyFont="1" applyFill="1" applyBorder="1" applyAlignment="1">
      <alignment horizontal="right"/>
    </xf>
    <xf numFmtId="0" fontId="24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5" fontId="15" fillId="4" borderId="6" xfId="7" applyNumberFormat="1" applyFont="1" applyFill="1" applyBorder="1"/>
    <xf numFmtId="10" fontId="15" fillId="4" borderId="4" xfId="1" applyNumberFormat="1" applyFont="1" applyFill="1" applyBorder="1"/>
    <xf numFmtId="167" fontId="15" fillId="4" borderId="4" xfId="7" applyNumberFormat="1" applyFont="1" applyFill="1"/>
    <xf numFmtId="9" fontId="1" fillId="0" borderId="0" xfId="1" applyFont="1"/>
    <xf numFmtId="15" fontId="27" fillId="0" borderId="11" xfId="10" applyNumberFormat="1" applyFont="1" applyFill="1" applyBorder="1"/>
    <xf numFmtId="171" fontId="27" fillId="0" borderId="11" xfId="10" applyNumberFormat="1" applyFont="1" applyFill="1" applyBorder="1" applyAlignment="1">
      <alignment horizontal="right"/>
    </xf>
    <xf numFmtId="0" fontId="8" fillId="5" borderId="4" xfId="7" applyNumberFormat="1" applyFont="1" applyFill="1" applyAlignment="1">
      <alignment horizontal="center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21" fillId="0" borderId="5" xfId="0" applyFont="1" applyBorder="1" applyProtection="1">
      <protection hidden="1"/>
    </xf>
    <xf numFmtId="0" fontId="21" fillId="0" borderId="5" xfId="0" applyFont="1" applyBorder="1" applyAlignment="1" applyProtection="1">
      <alignment horizontal="right"/>
      <protection hidden="1"/>
    </xf>
    <xf numFmtId="0" fontId="6" fillId="0" borderId="5" xfId="0" applyFont="1" applyBorder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0" fillId="0" borderId="0" xfId="4" applyFont="1" applyFill="1" applyProtection="1">
      <protection hidden="1"/>
    </xf>
    <xf numFmtId="0" fontId="1" fillId="0" borderId="0" xfId="0" applyFont="1" applyAlignment="1" applyProtection="1">
      <alignment horizontal="left" indent="1"/>
      <protection hidden="1"/>
    </xf>
    <xf numFmtId="0" fontId="16" fillId="0" borderId="0" xfId="0" applyFont="1" applyAlignment="1" applyProtection="1">
      <alignment horizontal="center"/>
      <protection hidden="1"/>
    </xf>
    <xf numFmtId="15" fontId="17" fillId="0" borderId="4" xfId="7" applyNumberFormat="1" applyFont="1" applyFill="1" applyAlignment="1" applyProtection="1">
      <alignment horizontal="right"/>
      <protection hidden="1"/>
    </xf>
    <xf numFmtId="15" fontId="8" fillId="0" borderId="4" xfId="7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/>
      <protection hidden="1"/>
    </xf>
    <xf numFmtId="0" fontId="19" fillId="2" borderId="7" xfId="6" applyFont="1" applyFill="1" applyBorder="1" applyAlignment="1" applyProtection="1">
      <alignment horizontal="center"/>
      <protection hidden="1"/>
    </xf>
    <xf numFmtId="0" fontId="19" fillId="2" borderId="7" xfId="6" applyFont="1" applyFill="1" applyBorder="1" applyAlignment="1" applyProtection="1">
      <alignment horizontal="right"/>
      <protection hidden="1"/>
    </xf>
    <xf numFmtId="20" fontId="1" fillId="0" borderId="0" xfId="0" applyNumberFormat="1" applyFont="1" applyFill="1" applyAlignment="1" applyProtection="1">
      <alignment horizontal="right"/>
      <protection hidden="1"/>
    </xf>
    <xf numFmtId="0" fontId="2" fillId="0" borderId="1" xfId="0" applyFont="1" applyBorder="1" applyAlignment="1" applyProtection="1">
      <alignment horizontal="left" indent="1"/>
      <protection hidden="1"/>
    </xf>
    <xf numFmtId="0" fontId="16" fillId="0" borderId="1" xfId="0" applyFont="1" applyBorder="1" applyAlignment="1" applyProtection="1">
      <alignment horizontal="center"/>
      <protection hidden="1"/>
    </xf>
    <xf numFmtId="170" fontId="2" fillId="0" borderId="1" xfId="5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right"/>
      <protection hidden="1"/>
    </xf>
    <xf numFmtId="167" fontId="2" fillId="0" borderId="0" xfId="5" applyNumberFormat="1" applyFont="1" applyAlignment="1" applyProtection="1">
      <alignment horizontal="right"/>
      <protection hidden="1"/>
    </xf>
    <xf numFmtId="10" fontId="2" fillId="0" borderId="0" xfId="1" applyNumberFormat="1" applyFont="1" applyAlignment="1" applyProtection="1">
      <alignment horizontal="right"/>
      <protection hidden="1"/>
    </xf>
    <xf numFmtId="0" fontId="23" fillId="0" borderId="0" xfId="0" applyFont="1" applyAlignment="1" applyProtection="1">
      <alignment horizontal="left"/>
      <protection hidden="1"/>
    </xf>
    <xf numFmtId="167" fontId="1" fillId="0" borderId="3" xfId="5" applyNumberFormat="1" applyFont="1" applyBorder="1" applyProtection="1">
      <protection hidden="1"/>
    </xf>
    <xf numFmtId="164" fontId="8" fillId="0" borderId="0" xfId="3" applyFont="1" applyProtection="1">
      <protection hidden="1"/>
    </xf>
    <xf numFmtId="164" fontId="8" fillId="0" borderId="0" xfId="3" applyFont="1" applyAlignment="1" applyProtection="1">
      <alignment horizontal="right"/>
      <protection hidden="1"/>
    </xf>
    <xf numFmtId="165" fontId="8" fillId="0" borderId="0" xfId="3" applyNumberFormat="1" applyFont="1" applyProtection="1">
      <protection hidden="1"/>
    </xf>
    <xf numFmtId="0" fontId="2" fillId="0" borderId="0" xfId="6" applyFont="1" applyProtection="1">
      <protection hidden="1"/>
    </xf>
    <xf numFmtId="0" fontId="2" fillId="0" borderId="0" xfId="6" applyFont="1" applyAlignment="1" applyProtection="1">
      <alignment horizontal="right"/>
      <protection hidden="1"/>
    </xf>
    <xf numFmtId="169" fontId="2" fillId="0" borderId="0" xfId="6" applyNumberFormat="1" applyFont="1" applyAlignment="1" applyProtection="1">
      <alignment horizontal="right"/>
      <protection hidden="1"/>
    </xf>
    <xf numFmtId="0" fontId="1" fillId="0" borderId="0" xfId="6" applyFont="1" applyProtection="1">
      <protection hidden="1"/>
    </xf>
    <xf numFmtId="0" fontId="1" fillId="0" borderId="0" xfId="5" applyFont="1" applyAlignment="1" applyProtection="1">
      <alignment horizontal="center"/>
      <protection hidden="1"/>
    </xf>
    <xf numFmtId="0" fontId="2" fillId="0" borderId="0" xfId="5" applyFont="1" applyProtection="1">
      <protection hidden="1"/>
    </xf>
    <xf numFmtId="164" fontId="8" fillId="0" borderId="0" xfId="3" applyFont="1" applyAlignment="1" applyProtection="1">
      <alignment horizontal="left" indent="1"/>
      <protection hidden="1"/>
    </xf>
    <xf numFmtId="167" fontId="1" fillId="0" borderId="0" xfId="5" applyNumberFormat="1" applyFont="1" applyProtection="1">
      <protection hidden="1"/>
    </xf>
    <xf numFmtId="0" fontId="2" fillId="0" borderId="0" xfId="5" applyFont="1" applyAlignment="1" applyProtection="1">
      <alignment horizontal="left" indent="1"/>
      <protection hidden="1"/>
    </xf>
    <xf numFmtId="0" fontId="19" fillId="2" borderId="0" xfId="6" applyFont="1" applyFill="1" applyAlignment="1" applyProtection="1">
      <alignment horizontal="right" vertical="center"/>
      <protection hidden="1"/>
    </xf>
    <xf numFmtId="0" fontId="19" fillId="2" borderId="0" xfId="6" applyFont="1" applyFill="1" applyAlignment="1" applyProtection="1">
      <alignment horizontal="center" vertical="center"/>
      <protection hidden="1"/>
    </xf>
    <xf numFmtId="164" fontId="11" fillId="0" borderId="0" xfId="3" applyFont="1" applyProtection="1">
      <protection hidden="1"/>
    </xf>
    <xf numFmtId="0" fontId="1" fillId="0" borderId="0" xfId="5" applyFont="1" applyAlignment="1" applyProtection="1">
      <alignment horizontal="left" indent="2"/>
      <protection hidden="1"/>
    </xf>
    <xf numFmtId="166" fontId="18" fillId="0" borderId="0" xfId="1" applyNumberFormat="1" applyFont="1" applyFill="1" applyAlignment="1" applyProtection="1">
      <alignment horizontal="right"/>
      <protection hidden="1"/>
    </xf>
    <xf numFmtId="166" fontId="8" fillId="0" borderId="0" xfId="1" applyNumberFormat="1" applyFont="1" applyFill="1" applyAlignment="1" applyProtection="1">
      <alignment horizontal="right"/>
      <protection hidden="1"/>
    </xf>
    <xf numFmtId="0" fontId="2" fillId="0" borderId="1" xfId="5" applyFont="1" applyBorder="1" applyAlignment="1" applyProtection="1">
      <alignment horizontal="left" indent="1"/>
      <protection hidden="1"/>
    </xf>
    <xf numFmtId="9" fontId="8" fillId="0" borderId="1" xfId="1" applyFont="1" applyFill="1" applyBorder="1" applyAlignment="1" applyProtection="1">
      <alignment horizontal="right"/>
      <protection hidden="1"/>
    </xf>
    <xf numFmtId="167" fontId="1" fillId="0" borderId="0" xfId="5" applyNumberFormat="1" applyFont="1" applyBorder="1" applyProtection="1">
      <protection hidden="1"/>
    </xf>
    <xf numFmtId="0" fontId="19" fillId="2" borderId="0" xfId="6" applyFont="1" applyFill="1" applyAlignment="1" applyProtection="1">
      <alignment horizontal="center"/>
      <protection hidden="1"/>
    </xf>
    <xf numFmtId="0" fontId="1" fillId="0" borderId="0" xfId="5" applyFont="1" applyAlignment="1" applyProtection="1">
      <alignment horizontal="left" indent="1"/>
      <protection hidden="1"/>
    </xf>
    <xf numFmtId="166" fontId="8" fillId="0" borderId="1" xfId="1" applyNumberFormat="1" applyFont="1" applyFill="1" applyBorder="1" applyAlignment="1" applyProtection="1">
      <alignment horizontal="right"/>
      <protection hidden="1"/>
    </xf>
    <xf numFmtId="0" fontId="10" fillId="0" borderId="0" xfId="4" applyFont="1" applyFill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164" fontId="13" fillId="0" borderId="0" xfId="3" applyFont="1" applyBorder="1" applyAlignment="1" applyProtection="1">
      <alignment horizontal="right"/>
      <protection hidden="1"/>
    </xf>
    <xf numFmtId="167" fontId="2" fillId="0" borderId="3" xfId="5" applyNumberFormat="1" applyFont="1" applyBorder="1" applyAlignment="1" applyProtection="1">
      <alignment vertical="center"/>
      <protection hidden="1"/>
    </xf>
    <xf numFmtId="168" fontId="2" fillId="0" borderId="0" xfId="5" applyNumberFormat="1" applyFont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15" fillId="4" borderId="4" xfId="7" applyNumberFormat="1" applyFont="1" applyFill="1" applyAlignment="1" applyProtection="1">
      <alignment horizontal="right"/>
      <protection locked="0"/>
    </xf>
    <xf numFmtId="0" fontId="8" fillId="5" borderId="4" xfId="7" applyNumberFormat="1" applyFont="1" applyFill="1" applyAlignment="1" applyProtection="1">
      <alignment horizontal="right"/>
      <protection locked="0"/>
    </xf>
    <xf numFmtId="15" fontId="15" fillId="4" borderId="4" xfId="7" applyNumberFormat="1" applyFont="1" applyFill="1" applyAlignment="1" applyProtection="1">
      <alignment horizontal="right"/>
      <protection locked="0"/>
    </xf>
    <xf numFmtId="167" fontId="15" fillId="4" borderId="4" xfId="7" applyNumberFormat="1" applyFont="1" applyFill="1" applyAlignment="1" applyProtection="1">
      <alignment horizontal="right"/>
      <protection locked="0"/>
    </xf>
    <xf numFmtId="170" fontId="15" fillId="4" borderId="8" xfId="7" applyNumberFormat="1" applyFont="1" applyFill="1" applyBorder="1" applyAlignment="1" applyProtection="1">
      <alignment horizontal="right"/>
      <protection locked="0"/>
    </xf>
    <xf numFmtId="170" fontId="15" fillId="4" borderId="4" xfId="7" applyNumberFormat="1" applyFont="1" applyFill="1" applyAlignment="1" applyProtection="1">
      <alignment horizontal="right"/>
      <protection locked="0"/>
    </xf>
    <xf numFmtId="170" fontId="15" fillId="4" borderId="6" xfId="7" applyNumberFormat="1" applyFont="1" applyFill="1" applyBorder="1" applyAlignment="1" applyProtection="1">
      <alignment horizontal="right"/>
      <protection locked="0"/>
    </xf>
    <xf numFmtId="167" fontId="15" fillId="4" borderId="6" xfId="7" applyNumberFormat="1" applyFont="1" applyFill="1" applyBorder="1" applyAlignment="1" applyProtection="1">
      <alignment horizontal="right"/>
      <protection locked="0"/>
    </xf>
    <xf numFmtId="0" fontId="28" fillId="0" borderId="0" xfId="0" applyFont="1"/>
    <xf numFmtId="0" fontId="29" fillId="0" borderId="0" xfId="0" applyFont="1" applyAlignment="1">
      <alignment vertical="center"/>
    </xf>
  </cellXfs>
  <cellStyles count="11">
    <cellStyle name="Header0" xfId="2" xr:uid="{8222514B-0928-4CEA-8810-EC6EF15F3FCB}"/>
    <cellStyle name="Header1" xfId="4" xr:uid="{511C8634-47F4-48BC-9AC9-56632444227D}"/>
    <cellStyle name="Normal" xfId="0" builtinId="0"/>
    <cellStyle name="Normal 2" xfId="5" xr:uid="{F6393E9B-C81F-4584-B1FB-1BE1EE64DFCE}"/>
    <cellStyle name="Normal 2 10" xfId="3" xr:uid="{97D144AD-2399-49B8-8797-F369F1262D34}"/>
    <cellStyle name="Normal 2 2" xfId="9" xr:uid="{7A1C5DC3-2A6D-44C8-B22E-60C6AE4C0280}"/>
    <cellStyle name="Normal 6" xfId="6" xr:uid="{74D83FC2-8DA1-46C4-8184-925C3EBA7535}"/>
    <cellStyle name="OffSheet" xfId="7" xr:uid="{02AC8336-7F37-4620-A6C6-7915D52A7B0D}"/>
    <cellStyle name="Percent" xfId="1" builtinId="5"/>
    <cellStyle name="Sheet_Header" xfId="8" xr:uid="{24DBBF8E-5881-4715-BFCF-2421CBA1CEEB}"/>
    <cellStyle name="t.Assumption" xfId="10" xr:uid="{7ECD5ADC-FBA2-4BF2-9170-DDBA80DC54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EA6DD-613C-4BF4-AACD-EC6965E6DDDB}">
  <dimension ref="A1:T49"/>
  <sheetViews>
    <sheetView tabSelected="1" workbookViewId="0">
      <selection activeCell="F1" sqref="F1:F1048576"/>
    </sheetView>
  </sheetViews>
  <sheetFormatPr defaultColWidth="0" defaultRowHeight="14.5" zeroHeight="1" x14ac:dyDescent="0.35"/>
  <cols>
    <col min="1" max="1" width="2.54296875" customWidth="1"/>
    <col min="2" max="2" width="3.26953125" customWidth="1"/>
    <col min="3" max="3" width="2" customWidth="1"/>
    <col min="4" max="4" width="56.453125" customWidth="1"/>
    <col min="5" max="6" width="11.453125" bestFit="1" customWidth="1"/>
    <col min="7" max="7" width="8.7265625" customWidth="1"/>
    <col min="8" max="20" width="0" hidden="1" customWidth="1"/>
    <col min="21" max="16384" width="8.7265625" hidden="1"/>
  </cols>
  <sheetData>
    <row r="1" spans="1:20" s="28" customFormat="1" ht="24" thickBot="1" x14ac:dyDescent="0.6">
      <c r="A1" s="27" t="s">
        <v>119</v>
      </c>
      <c r="B1" s="27"/>
      <c r="C1" s="27"/>
      <c r="D1" s="39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x14ac:dyDescent="0.35"/>
    <row r="3" spans="1:20" x14ac:dyDescent="0.35">
      <c r="B3" s="140" t="s">
        <v>121</v>
      </c>
    </row>
    <row r="4" spans="1:20" x14ac:dyDescent="0.35">
      <c r="B4" s="140" t="s">
        <v>122</v>
      </c>
    </row>
    <row r="5" spans="1:20" x14ac:dyDescent="0.35">
      <c r="B5" s="140" t="s">
        <v>120</v>
      </c>
    </row>
    <row r="6" spans="1:20" x14ac:dyDescent="0.35">
      <c r="B6" s="140"/>
    </row>
    <row r="7" spans="1:20" ht="16" thickBot="1" x14ac:dyDescent="0.4">
      <c r="B7" s="4"/>
      <c r="C7" s="4"/>
      <c r="E7" s="66" t="s">
        <v>85</v>
      </c>
      <c r="F7" s="66" t="s">
        <v>86</v>
      </c>
    </row>
    <row r="8" spans="1:20" ht="15.5" x14ac:dyDescent="0.35">
      <c r="B8" s="4" t="s">
        <v>99</v>
      </c>
      <c r="C8" s="4"/>
    </row>
    <row r="9" spans="1:20" x14ac:dyDescent="0.35">
      <c r="C9" s="34" t="s">
        <v>36</v>
      </c>
    </row>
    <row r="10" spans="1:20" x14ac:dyDescent="0.35">
      <c r="C10">
        <v>1</v>
      </c>
      <c r="D10" t="s">
        <v>106</v>
      </c>
      <c r="E10" s="67" t="s">
        <v>103</v>
      </c>
      <c r="F10" s="67" t="s">
        <v>102</v>
      </c>
    </row>
    <row r="11" spans="1:20" x14ac:dyDescent="0.35">
      <c r="C11" s="34" t="s">
        <v>100</v>
      </c>
      <c r="E11" s="67"/>
      <c r="F11" s="67"/>
    </row>
    <row r="12" spans="1:20" x14ac:dyDescent="0.35">
      <c r="C12">
        <v>1</v>
      </c>
      <c r="D12" t="s">
        <v>107</v>
      </c>
      <c r="E12" s="76" t="s">
        <v>103</v>
      </c>
      <c r="F12" s="67" t="s">
        <v>104</v>
      </c>
    </row>
    <row r="13" spans="1:20" x14ac:dyDescent="0.35">
      <c r="C13" s="34" t="s">
        <v>21</v>
      </c>
      <c r="E13" s="67"/>
      <c r="F13" s="67"/>
    </row>
    <row r="14" spans="1:20" x14ac:dyDescent="0.35">
      <c r="C14">
        <v>1</v>
      </c>
      <c r="D14" t="s">
        <v>123</v>
      </c>
      <c r="E14" s="67" t="s">
        <v>103</v>
      </c>
      <c r="F14" s="67" t="s">
        <v>105</v>
      </c>
    </row>
    <row r="15" spans="1:20" x14ac:dyDescent="0.35">
      <c r="C15">
        <v>2</v>
      </c>
      <c r="D15" t="s">
        <v>117</v>
      </c>
      <c r="E15" s="67" t="s">
        <v>103</v>
      </c>
      <c r="F15" s="67" t="s">
        <v>108</v>
      </c>
    </row>
    <row r="16" spans="1:20" x14ac:dyDescent="0.35">
      <c r="C16" s="34" t="s">
        <v>101</v>
      </c>
      <c r="E16" s="67"/>
      <c r="F16" s="67"/>
    </row>
    <row r="17" spans="2:6" x14ac:dyDescent="0.35">
      <c r="C17">
        <v>1</v>
      </c>
      <c r="D17" t="s">
        <v>109</v>
      </c>
      <c r="E17" s="67" t="s">
        <v>103</v>
      </c>
      <c r="F17" s="67" t="s">
        <v>112</v>
      </c>
    </row>
    <row r="18" spans="2:6" x14ac:dyDescent="0.35">
      <c r="C18">
        <v>2</v>
      </c>
      <c r="D18" t="s">
        <v>110</v>
      </c>
      <c r="E18" s="67" t="s">
        <v>103</v>
      </c>
      <c r="F18" s="67" t="s">
        <v>113</v>
      </c>
    </row>
    <row r="19" spans="2:6" x14ac:dyDescent="0.35">
      <c r="C19">
        <v>3</v>
      </c>
      <c r="D19" t="s">
        <v>111</v>
      </c>
      <c r="E19" s="67" t="s">
        <v>103</v>
      </c>
      <c r="F19" s="67" t="s">
        <v>114</v>
      </c>
    </row>
    <row r="20" spans="2:6" x14ac:dyDescent="0.35">
      <c r="E20" s="67"/>
      <c r="F20" s="67"/>
    </row>
    <row r="21" spans="2:6" ht="15.5" x14ac:dyDescent="0.35">
      <c r="B21" s="4" t="s">
        <v>115</v>
      </c>
      <c r="C21" s="4"/>
      <c r="E21" s="67"/>
      <c r="F21" s="67"/>
    </row>
    <row r="22" spans="2:6" ht="15.5" x14ac:dyDescent="0.35">
      <c r="B22" s="4"/>
      <c r="C22" t="s">
        <v>116</v>
      </c>
      <c r="E22" s="67" t="s">
        <v>103</v>
      </c>
      <c r="F22" s="67" t="s">
        <v>118</v>
      </c>
    </row>
    <row r="23" spans="2:6" ht="15.5" x14ac:dyDescent="0.35">
      <c r="B23" s="4"/>
      <c r="C23" s="4"/>
      <c r="E23" s="67"/>
      <c r="F23" s="67"/>
    </row>
    <row r="24" spans="2:6" ht="15.5" x14ac:dyDescent="0.35">
      <c r="B24" s="4" t="s">
        <v>87</v>
      </c>
    </row>
    <row r="25" spans="2:6" x14ac:dyDescent="0.35">
      <c r="D25" s="141" t="s">
        <v>91</v>
      </c>
      <c r="E25" s="19" t="s">
        <v>47</v>
      </c>
      <c r="F25" s="41" t="s">
        <v>97</v>
      </c>
    </row>
    <row r="26" spans="2:6" x14ac:dyDescent="0.35">
      <c r="D26" s="141" t="s">
        <v>88</v>
      </c>
      <c r="E26" s="19" t="s">
        <v>17</v>
      </c>
      <c r="F26" s="68">
        <v>44287</v>
      </c>
    </row>
    <row r="27" spans="2:6" x14ac:dyDescent="0.35">
      <c r="D27" s="141" t="s">
        <v>89</v>
      </c>
      <c r="E27" s="19" t="s">
        <v>24</v>
      </c>
      <c r="F27" s="69">
        <v>4.4999999999999998E-2</v>
      </c>
    </row>
    <row r="28" spans="2:6" x14ac:dyDescent="0.35">
      <c r="D28" s="141" t="s">
        <v>98</v>
      </c>
      <c r="E28" s="19" t="s">
        <v>18</v>
      </c>
      <c r="F28" s="43">
        <v>20</v>
      </c>
    </row>
    <row r="29" spans="2:6" x14ac:dyDescent="0.35">
      <c r="D29" s="141" t="s">
        <v>90</v>
      </c>
      <c r="E29" s="19"/>
      <c r="F29" s="70">
        <v>86000</v>
      </c>
    </row>
    <row r="30" spans="2:6" x14ac:dyDescent="0.35">
      <c r="D30" s="141" t="s">
        <v>96</v>
      </c>
      <c r="E30" s="19" t="s">
        <v>42</v>
      </c>
      <c r="F30" s="74" t="s">
        <v>92</v>
      </c>
    </row>
    <row r="31" spans="2:6" x14ac:dyDescent="0.35">
      <c r="D31" s="141"/>
    </row>
    <row r="32" spans="2:6" x14ac:dyDescent="0.35">
      <c r="D32" s="141" t="s">
        <v>93</v>
      </c>
      <c r="F32" s="71">
        <v>1</v>
      </c>
    </row>
    <row r="33" spans="4:6" x14ac:dyDescent="0.35">
      <c r="D33" s="141" t="s">
        <v>94</v>
      </c>
      <c r="F33" s="72">
        <v>43623</v>
      </c>
    </row>
    <row r="34" spans="4:6" x14ac:dyDescent="0.35">
      <c r="D34" s="141" t="s">
        <v>95</v>
      </c>
      <c r="F34" s="73">
        <v>1000000</v>
      </c>
    </row>
    <row r="35" spans="4:6" x14ac:dyDescent="0.35"/>
    <row r="36" spans="4:6" x14ac:dyDescent="0.35"/>
    <row r="49" x14ac:dyDescent="0.35"/>
  </sheetData>
  <sheetProtection algorithmName="SHA-512" hashValue="PX0MQ5jrxTQVicLebax/EyMJ5BLiIuta5sglnfzXLjlrT1LyIKY7bK/jeXBG2CfzOA5FlYfRdzwmRhlkN9ExKw==" saltValue="zYreZpmAFsdcfDaT4pESnQ==" spinCount="100000" sheet="1" objects="1" scenarios="1"/>
  <protectedRanges>
    <protectedRange sqref="F29" name="Range1"/>
    <protectedRange sqref="F30" name="Range1_1"/>
  </protectedRange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84367-F951-4813-8C7C-FC694CB2E3F8}">
  <dimension ref="A1:AO89"/>
  <sheetViews>
    <sheetView zoomScale="85" zoomScaleNormal="85" workbookViewId="0">
      <selection activeCell="D9" sqref="D9"/>
    </sheetView>
  </sheetViews>
  <sheetFormatPr defaultColWidth="0" defaultRowHeight="14.5" zeroHeight="1" x14ac:dyDescent="0.35"/>
  <cols>
    <col min="1" max="1" width="3.26953125" customWidth="1"/>
    <col min="2" max="2" width="34.6328125" customWidth="1"/>
    <col min="3" max="3" width="14.1796875" customWidth="1"/>
    <col min="4" max="4" width="28.1796875" style="64" customWidth="1"/>
    <col min="5" max="5" width="24.54296875" bestFit="1" customWidth="1"/>
    <col min="6" max="6" width="4.36328125" customWidth="1"/>
    <col min="7" max="7" width="10.6328125" bestFit="1" customWidth="1"/>
    <col min="8" max="8" width="11" bestFit="1" customWidth="1"/>
    <col min="9" max="31" width="10.6328125" bestFit="1" customWidth="1"/>
    <col min="32" max="32" width="4.81640625" customWidth="1"/>
    <col min="33" max="36" width="10.453125" hidden="1" customWidth="1"/>
    <col min="37" max="41" width="8.90625" hidden="1" customWidth="1"/>
  </cols>
  <sheetData>
    <row r="1" spans="1:20" s="28" customFormat="1" ht="24" thickBot="1" x14ac:dyDescent="0.6">
      <c r="A1" s="27"/>
      <c r="B1" s="27" t="s">
        <v>83</v>
      </c>
      <c r="C1" s="27"/>
      <c r="D1" s="39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x14ac:dyDescent="0.35">
      <c r="B2" s="1"/>
      <c r="C2" s="1"/>
      <c r="D2" s="40"/>
      <c r="E2" s="1"/>
      <c r="F2" s="1"/>
      <c r="G2" s="1"/>
      <c r="H2" s="1"/>
      <c r="I2" s="1"/>
      <c r="J2" s="1"/>
    </row>
    <row r="3" spans="1:20" ht="15.5" x14ac:dyDescent="0.35">
      <c r="B3" s="4" t="s">
        <v>36</v>
      </c>
      <c r="C3" s="1"/>
      <c r="D3" s="40"/>
      <c r="E3" s="1"/>
      <c r="F3" s="1"/>
      <c r="G3" s="1"/>
      <c r="H3" s="1"/>
      <c r="I3" s="1"/>
      <c r="J3" s="1"/>
    </row>
    <row r="4" spans="1:20" x14ac:dyDescent="0.35">
      <c r="B4" s="18" t="s">
        <v>38</v>
      </c>
      <c r="C4" s="19" t="s">
        <v>47</v>
      </c>
      <c r="D4" s="41" t="s">
        <v>71</v>
      </c>
      <c r="E4" s="1"/>
      <c r="F4" s="1"/>
      <c r="G4" s="1"/>
      <c r="H4" s="1"/>
      <c r="I4" s="1"/>
      <c r="J4" s="1"/>
    </row>
    <row r="5" spans="1:20" x14ac:dyDescent="0.35">
      <c r="B5" s="18" t="s">
        <v>39</v>
      </c>
      <c r="C5" s="19" t="s">
        <v>47</v>
      </c>
      <c r="D5" s="41" t="s">
        <v>72</v>
      </c>
      <c r="E5" s="1"/>
      <c r="F5" s="1"/>
      <c r="G5" s="1"/>
      <c r="H5" s="1"/>
      <c r="I5" s="1"/>
      <c r="J5" s="1"/>
    </row>
    <row r="6" spans="1:20" x14ac:dyDescent="0.35">
      <c r="B6" s="18" t="s">
        <v>37</v>
      </c>
      <c r="C6" s="19" t="s">
        <v>42</v>
      </c>
      <c r="D6" s="42" t="s">
        <v>51</v>
      </c>
      <c r="E6" s="75"/>
      <c r="F6" s="1"/>
      <c r="G6" s="1"/>
      <c r="H6" s="1"/>
      <c r="I6" s="1"/>
      <c r="J6" s="1"/>
      <c r="K6" s="1"/>
    </row>
    <row r="7" spans="1:20" x14ac:dyDescent="0.35">
      <c r="B7" s="18"/>
      <c r="C7" s="1"/>
      <c r="D7" s="40"/>
      <c r="E7" s="1"/>
      <c r="F7" s="1"/>
      <c r="G7" s="1"/>
      <c r="H7" s="1"/>
      <c r="I7" s="1"/>
      <c r="J7" s="1"/>
    </row>
    <row r="8" spans="1:20" ht="15.5" x14ac:dyDescent="0.35">
      <c r="B8" s="4" t="s">
        <v>31</v>
      </c>
      <c r="C8" s="1"/>
      <c r="D8" s="40"/>
      <c r="E8" s="1"/>
      <c r="F8" s="1"/>
      <c r="G8" s="1"/>
      <c r="H8" s="1"/>
      <c r="I8" s="1"/>
      <c r="J8" s="1"/>
    </row>
    <row r="9" spans="1:20" x14ac:dyDescent="0.35">
      <c r="B9" s="18" t="s">
        <v>15</v>
      </c>
      <c r="C9" s="19" t="s">
        <v>17</v>
      </c>
      <c r="D9" s="44">
        <v>44652</v>
      </c>
      <c r="E9" s="1"/>
      <c r="F9" s="1"/>
      <c r="G9" s="1"/>
      <c r="H9" s="1"/>
      <c r="I9" s="1"/>
      <c r="J9" s="1"/>
      <c r="K9" s="1"/>
    </row>
    <row r="10" spans="1:20" x14ac:dyDescent="0.35">
      <c r="B10" s="18" t="s">
        <v>41</v>
      </c>
      <c r="C10" s="19" t="s">
        <v>17</v>
      </c>
      <c r="D10" s="44">
        <v>45017</v>
      </c>
      <c r="E10" s="1"/>
      <c r="F10" s="1"/>
      <c r="G10" s="1"/>
      <c r="H10" s="1"/>
      <c r="I10" s="1"/>
      <c r="J10" s="1"/>
      <c r="K10" s="1"/>
    </row>
    <row r="11" spans="1:20" x14ac:dyDescent="0.35">
      <c r="B11" s="18" t="s">
        <v>40</v>
      </c>
      <c r="C11" s="19" t="s">
        <v>18</v>
      </c>
      <c r="D11" s="43">
        <v>20</v>
      </c>
      <c r="E11" s="1"/>
      <c r="F11" s="1"/>
      <c r="G11" s="1"/>
      <c r="H11" s="1"/>
      <c r="I11" s="1"/>
      <c r="J11" s="1"/>
      <c r="K11" s="1"/>
    </row>
    <row r="12" spans="1:20" x14ac:dyDescent="0.35">
      <c r="B12" s="18" t="s">
        <v>26</v>
      </c>
      <c r="C12" s="19" t="s">
        <v>17</v>
      </c>
      <c r="D12" s="45">
        <f>IFERROR(EOMONTH(D10,D11*12-1),"")</f>
        <v>52321</v>
      </c>
      <c r="E12" s="1"/>
      <c r="F12" s="1"/>
      <c r="G12" s="1"/>
      <c r="H12" s="1"/>
      <c r="I12" s="1"/>
      <c r="J12" s="1"/>
      <c r="K12" s="1"/>
    </row>
    <row r="13" spans="1:20" x14ac:dyDescent="0.35">
      <c r="B13" s="18"/>
      <c r="C13" s="19"/>
      <c r="D13" s="40"/>
      <c r="E13" s="1"/>
      <c r="F13" s="1"/>
      <c r="G13" s="1"/>
      <c r="H13" s="1"/>
      <c r="I13" s="1"/>
      <c r="J13" s="1"/>
      <c r="K13" s="1"/>
    </row>
    <row r="14" spans="1:20" x14ac:dyDescent="0.35">
      <c r="B14" s="18" t="s">
        <v>30</v>
      </c>
      <c r="C14" s="19" t="s">
        <v>17</v>
      </c>
      <c r="D14" s="46">
        <v>44287</v>
      </c>
      <c r="E14" s="1"/>
      <c r="F14" s="1"/>
      <c r="G14" s="1"/>
      <c r="H14" s="1"/>
      <c r="I14" s="1"/>
      <c r="J14" s="1"/>
      <c r="K14" s="1"/>
    </row>
    <row r="15" spans="1:20" x14ac:dyDescent="0.35">
      <c r="B15" s="1"/>
      <c r="C15" s="1"/>
      <c r="D15" s="40"/>
      <c r="E15" s="1"/>
      <c r="F15" s="1"/>
      <c r="G15" s="1"/>
      <c r="H15" s="1"/>
      <c r="I15" s="1"/>
      <c r="J15" s="1"/>
      <c r="K15" s="1"/>
    </row>
    <row r="16" spans="1:20" ht="16.5" customHeight="1" x14ac:dyDescent="0.35">
      <c r="B16" s="4" t="s">
        <v>21</v>
      </c>
      <c r="C16" s="1"/>
      <c r="D16" s="40"/>
      <c r="E16" s="1"/>
      <c r="F16" s="1"/>
      <c r="G16" s="1"/>
      <c r="H16" s="1"/>
      <c r="I16" s="1"/>
      <c r="J16" s="1"/>
      <c r="K16" s="1"/>
    </row>
    <row r="17" spans="2:11" x14ac:dyDescent="0.35">
      <c r="B17" s="18" t="s">
        <v>20</v>
      </c>
      <c r="C17" s="19" t="s">
        <v>19</v>
      </c>
      <c r="D17" s="43">
        <v>30</v>
      </c>
      <c r="E17" s="1"/>
      <c r="F17" s="1"/>
      <c r="G17" s="1"/>
      <c r="H17" s="1"/>
      <c r="I17" s="1"/>
      <c r="J17" s="1"/>
      <c r="K17" s="1"/>
    </row>
    <row r="18" spans="2:11" x14ac:dyDescent="0.35">
      <c r="B18" s="18"/>
      <c r="C18" s="19"/>
      <c r="D18" s="40"/>
      <c r="E18" s="1"/>
      <c r="F18" s="1"/>
      <c r="G18" s="1"/>
      <c r="H18" s="1"/>
      <c r="I18" s="1"/>
      <c r="J18" s="1"/>
      <c r="K18" s="1"/>
    </row>
    <row r="19" spans="2:11" x14ac:dyDescent="0.35">
      <c r="B19" s="23" t="s">
        <v>70</v>
      </c>
      <c r="D19" s="47"/>
      <c r="E19" s="1"/>
      <c r="F19" s="1"/>
      <c r="G19" s="1"/>
      <c r="H19" s="1"/>
      <c r="I19" s="1"/>
      <c r="J19" s="1"/>
    </row>
    <row r="20" spans="2:11" x14ac:dyDescent="0.35">
      <c r="B20" s="29" t="s">
        <v>0</v>
      </c>
      <c r="C20" s="29"/>
      <c r="D20" s="48" t="s">
        <v>25</v>
      </c>
      <c r="E20" s="1"/>
      <c r="F20" s="1"/>
      <c r="G20" s="1"/>
      <c r="H20" s="1"/>
      <c r="I20" s="1"/>
      <c r="J20" s="1"/>
    </row>
    <row r="21" spans="2:11" x14ac:dyDescent="0.35">
      <c r="B21" s="24">
        <v>0</v>
      </c>
      <c r="C21" s="19" t="s">
        <v>11</v>
      </c>
      <c r="D21" s="49">
        <v>0</v>
      </c>
      <c r="E21" s="1"/>
      <c r="F21" s="1"/>
      <c r="G21" s="1"/>
      <c r="H21" s="1"/>
      <c r="I21" s="1"/>
      <c r="J21" s="1"/>
      <c r="K21" s="1"/>
    </row>
    <row r="22" spans="2:11" x14ac:dyDescent="0.35">
      <c r="B22" s="24">
        <v>4.1666666666666699E-2</v>
      </c>
      <c r="C22" s="19" t="s">
        <v>11</v>
      </c>
      <c r="D22" s="50">
        <v>0</v>
      </c>
      <c r="E22" s="1"/>
      <c r="F22" s="1"/>
      <c r="G22" s="1"/>
      <c r="H22" s="1"/>
      <c r="I22" s="1"/>
      <c r="J22" s="1"/>
      <c r="K22" s="1"/>
    </row>
    <row r="23" spans="2:11" x14ac:dyDescent="0.35">
      <c r="B23" s="24">
        <v>8.3333333333333301E-2</v>
      </c>
      <c r="C23" s="19" t="s">
        <v>11</v>
      </c>
      <c r="D23" s="50">
        <v>0</v>
      </c>
      <c r="E23" s="1"/>
      <c r="F23" s="1"/>
      <c r="G23" s="1"/>
      <c r="H23" s="1"/>
      <c r="I23" s="1"/>
      <c r="J23" s="1"/>
      <c r="K23" s="1"/>
    </row>
    <row r="24" spans="2:11" x14ac:dyDescent="0.35">
      <c r="B24" s="24">
        <v>0.125</v>
      </c>
      <c r="C24" s="19" t="s">
        <v>11</v>
      </c>
      <c r="D24" s="50">
        <v>0</v>
      </c>
      <c r="E24" s="1"/>
      <c r="F24" s="1"/>
      <c r="G24" s="1"/>
      <c r="H24" s="1"/>
      <c r="I24" s="1"/>
      <c r="J24" s="1"/>
      <c r="K24" s="1"/>
    </row>
    <row r="25" spans="2:11" x14ac:dyDescent="0.35">
      <c r="B25" s="24">
        <v>0.16666666666666699</v>
      </c>
      <c r="C25" s="19" t="s">
        <v>11</v>
      </c>
      <c r="D25" s="50">
        <v>0</v>
      </c>
      <c r="E25" s="1"/>
      <c r="F25" s="1"/>
      <c r="G25" s="1"/>
      <c r="H25" s="1"/>
      <c r="I25" s="1"/>
      <c r="J25" s="1"/>
      <c r="K25" s="1"/>
    </row>
    <row r="26" spans="2:11" x14ac:dyDescent="0.35">
      <c r="B26" s="24">
        <v>0.20833333333333301</v>
      </c>
      <c r="C26" s="19" t="s">
        <v>11</v>
      </c>
      <c r="D26" s="50">
        <v>0</v>
      </c>
      <c r="E26" s="1"/>
      <c r="F26" s="1"/>
      <c r="G26" s="1"/>
      <c r="H26" s="1"/>
      <c r="I26" s="1"/>
      <c r="J26" s="1"/>
      <c r="K26" s="1"/>
    </row>
    <row r="27" spans="2:11" x14ac:dyDescent="0.35">
      <c r="B27" s="24">
        <v>0.25</v>
      </c>
      <c r="C27" s="19" t="s">
        <v>11</v>
      </c>
      <c r="D27" s="50">
        <v>0.37906833936342432</v>
      </c>
      <c r="E27" s="1"/>
      <c r="F27" s="1"/>
      <c r="G27" s="1"/>
      <c r="H27" s="1"/>
      <c r="I27" s="1"/>
      <c r="J27" s="1"/>
      <c r="K27" s="1"/>
    </row>
    <row r="28" spans="2:11" x14ac:dyDescent="0.35">
      <c r="B28" s="24">
        <v>0.29166666666666702</v>
      </c>
      <c r="C28" s="19" t="s">
        <v>11</v>
      </c>
      <c r="D28" s="50">
        <v>3.0811882274805771</v>
      </c>
      <c r="E28" s="1"/>
      <c r="F28" s="1"/>
      <c r="G28" s="1"/>
      <c r="H28" s="1"/>
      <c r="I28" s="1"/>
      <c r="J28" s="1"/>
      <c r="K28" s="1"/>
    </row>
    <row r="29" spans="2:11" x14ac:dyDescent="0.35">
      <c r="B29" s="24">
        <v>0.33333333333333298</v>
      </c>
      <c r="C29" s="19" t="s">
        <v>11</v>
      </c>
      <c r="D29" s="50">
        <v>9.1854185064921801</v>
      </c>
      <c r="E29" s="1"/>
      <c r="F29" s="1"/>
      <c r="G29" s="1"/>
      <c r="H29" s="1"/>
      <c r="I29" s="1"/>
      <c r="J29" s="1"/>
      <c r="K29" s="1"/>
    </row>
    <row r="30" spans="2:11" x14ac:dyDescent="0.35">
      <c r="B30" s="24">
        <v>0.375</v>
      </c>
      <c r="C30" s="19" t="s">
        <v>11</v>
      </c>
      <c r="D30" s="50">
        <v>15.329065183623429</v>
      </c>
      <c r="E30" s="1"/>
      <c r="F30" s="1"/>
      <c r="G30" s="1"/>
      <c r="H30" s="1"/>
      <c r="I30" s="1"/>
      <c r="J30" s="1"/>
      <c r="K30" s="1"/>
    </row>
    <row r="31" spans="2:11" x14ac:dyDescent="0.35">
      <c r="B31" s="24">
        <v>0.41666666666666702</v>
      </c>
      <c r="C31" s="19" t="s">
        <v>11</v>
      </c>
      <c r="D31" s="50">
        <v>20.36094579464234</v>
      </c>
      <c r="E31" s="1"/>
      <c r="F31" s="1"/>
      <c r="G31" s="1"/>
      <c r="H31" s="1"/>
      <c r="I31" s="1"/>
      <c r="J31" s="1"/>
      <c r="K31" s="1"/>
    </row>
    <row r="32" spans="2:11" x14ac:dyDescent="0.35">
      <c r="B32" s="24">
        <v>0.45833333333333298</v>
      </c>
      <c r="C32" s="19" t="s">
        <v>11</v>
      </c>
      <c r="D32" s="50">
        <v>23.68394384037466</v>
      </c>
      <c r="E32" s="1"/>
      <c r="F32" s="1"/>
      <c r="G32" s="1"/>
      <c r="H32" s="1"/>
      <c r="I32" s="1"/>
      <c r="J32" s="1"/>
      <c r="K32" s="1"/>
    </row>
    <row r="33" spans="2:11" x14ac:dyDescent="0.35">
      <c r="B33" s="24">
        <v>0.5</v>
      </c>
      <c r="C33" s="19" t="s">
        <v>11</v>
      </c>
      <c r="D33" s="50">
        <v>25.917260184898542</v>
      </c>
      <c r="E33" s="1"/>
      <c r="F33" s="1"/>
      <c r="G33" s="1"/>
      <c r="H33" s="1"/>
      <c r="I33" s="1"/>
      <c r="J33" s="1"/>
      <c r="K33" s="1"/>
    </row>
    <row r="34" spans="2:11" x14ac:dyDescent="0.35">
      <c r="B34" s="24">
        <v>0.54166666666666696</v>
      </c>
      <c r="C34" s="19" t="s">
        <v>11</v>
      </c>
      <c r="D34" s="50">
        <v>26.689653858689951</v>
      </c>
      <c r="E34" s="1"/>
      <c r="F34" s="1"/>
      <c r="G34" s="1"/>
      <c r="H34" s="1"/>
      <c r="I34" s="1"/>
      <c r="J34" s="1"/>
      <c r="K34" s="1"/>
    </row>
    <row r="35" spans="2:11" x14ac:dyDescent="0.35">
      <c r="B35" s="24">
        <v>0.58333333333333304</v>
      </c>
      <c r="C35" s="19" t="s">
        <v>11</v>
      </c>
      <c r="D35" s="50">
        <v>25.304209397122751</v>
      </c>
      <c r="E35" s="1"/>
      <c r="F35" s="1"/>
      <c r="G35" s="1"/>
      <c r="H35" s="1"/>
      <c r="I35" s="1"/>
      <c r="J35" s="1"/>
      <c r="K35" s="1"/>
    </row>
    <row r="36" spans="2:11" x14ac:dyDescent="0.35">
      <c r="B36" s="24">
        <v>0.625</v>
      </c>
      <c r="C36" s="19" t="s">
        <v>11</v>
      </c>
      <c r="D36" s="50">
        <v>22.2834037369744</v>
      </c>
      <c r="E36" s="1"/>
      <c r="F36" s="1"/>
      <c r="G36" s="1"/>
      <c r="H36" s="1"/>
      <c r="I36" s="1"/>
      <c r="J36" s="1"/>
      <c r="K36" s="1"/>
    </row>
    <row r="37" spans="2:11" x14ac:dyDescent="0.35">
      <c r="B37" s="24">
        <v>0.66666666666666696</v>
      </c>
      <c r="C37" s="19" t="s">
        <v>11</v>
      </c>
      <c r="D37" s="50">
        <v>17.148649122352431</v>
      </c>
      <c r="E37" s="1"/>
      <c r="F37" s="1"/>
      <c r="G37" s="1"/>
      <c r="H37" s="1"/>
      <c r="I37" s="1"/>
      <c r="J37" s="1"/>
      <c r="K37" s="1"/>
    </row>
    <row r="38" spans="2:11" x14ac:dyDescent="0.35">
      <c r="B38" s="24">
        <v>0.70833333333333304</v>
      </c>
      <c r="C38" s="19" t="s">
        <v>11</v>
      </c>
      <c r="D38" s="50">
        <v>10.845659559205584</v>
      </c>
      <c r="E38" s="1"/>
      <c r="F38" s="1"/>
      <c r="G38" s="1"/>
      <c r="H38" s="1"/>
      <c r="I38" s="1"/>
      <c r="J38" s="1"/>
      <c r="K38" s="1"/>
    </row>
    <row r="39" spans="2:11" x14ac:dyDescent="0.35">
      <c r="B39" s="24">
        <v>0.75</v>
      </c>
      <c r="C39" s="19" t="s">
        <v>11</v>
      </c>
      <c r="D39" s="50">
        <v>4.1745040646858502</v>
      </c>
      <c r="E39" s="1"/>
      <c r="F39" s="1"/>
      <c r="G39" s="1"/>
      <c r="H39" s="1"/>
      <c r="I39" s="1"/>
      <c r="J39" s="1"/>
      <c r="K39" s="1"/>
    </row>
    <row r="40" spans="2:11" x14ac:dyDescent="0.35">
      <c r="B40" s="24">
        <v>0.79166666666666696</v>
      </c>
      <c r="C40" s="19" t="s">
        <v>11</v>
      </c>
      <c r="D40" s="50">
        <v>0.60103018409392495</v>
      </c>
      <c r="E40" s="1"/>
      <c r="F40" s="1"/>
      <c r="G40" s="1"/>
      <c r="H40" s="1"/>
      <c r="I40" s="1"/>
      <c r="J40" s="1"/>
      <c r="K40" s="1"/>
    </row>
    <row r="41" spans="2:11" x14ac:dyDescent="0.35">
      <c r="B41" s="24">
        <v>0.83333333333333304</v>
      </c>
      <c r="C41" s="19" t="s">
        <v>11</v>
      </c>
      <c r="D41" s="50">
        <v>0</v>
      </c>
      <c r="E41" s="1"/>
      <c r="F41" s="1"/>
      <c r="G41" s="1"/>
      <c r="H41" s="1"/>
      <c r="I41" s="1"/>
      <c r="J41" s="1"/>
      <c r="K41" s="1"/>
    </row>
    <row r="42" spans="2:11" x14ac:dyDescent="0.35">
      <c r="B42" s="24">
        <v>0.875000000000001</v>
      </c>
      <c r="C42" s="19" t="s">
        <v>11</v>
      </c>
      <c r="D42" s="50">
        <v>0</v>
      </c>
      <c r="E42" s="1"/>
      <c r="F42" s="1"/>
      <c r="G42" s="1"/>
      <c r="H42" s="1"/>
      <c r="I42" s="1"/>
      <c r="J42" s="1"/>
      <c r="K42" s="1"/>
    </row>
    <row r="43" spans="2:11" x14ac:dyDescent="0.35">
      <c r="B43" s="24">
        <v>0.91666666666666796</v>
      </c>
      <c r="C43" s="19" t="s">
        <v>11</v>
      </c>
      <c r="D43" s="50">
        <v>0</v>
      </c>
      <c r="E43" s="1"/>
      <c r="F43" s="1"/>
      <c r="G43" s="1"/>
      <c r="H43" s="1"/>
      <c r="I43" s="1"/>
      <c r="J43" s="1"/>
      <c r="K43" s="1"/>
    </row>
    <row r="44" spans="2:11" x14ac:dyDescent="0.35">
      <c r="B44" s="24">
        <v>0.95833333333333504</v>
      </c>
      <c r="C44" s="19" t="s">
        <v>11</v>
      </c>
      <c r="D44" s="51">
        <v>0</v>
      </c>
      <c r="E44" s="1"/>
      <c r="F44" s="1"/>
      <c r="G44" s="1"/>
      <c r="H44" s="1"/>
      <c r="I44" s="1"/>
      <c r="J44" s="1"/>
      <c r="K44" s="1"/>
    </row>
    <row r="45" spans="2:11" x14ac:dyDescent="0.35">
      <c r="B45" s="22" t="s">
        <v>73</v>
      </c>
      <c r="C45" s="26" t="s">
        <v>11</v>
      </c>
      <c r="D45" s="52">
        <f>SUM(D21:D44)</f>
        <v>204.98400000000007</v>
      </c>
      <c r="E45" s="20"/>
      <c r="F45" s="1"/>
      <c r="G45" s="1"/>
      <c r="H45" s="1"/>
      <c r="I45" s="1"/>
      <c r="J45" s="1"/>
      <c r="K45" s="1"/>
    </row>
    <row r="46" spans="2:11" x14ac:dyDescent="0.35">
      <c r="B46" s="21"/>
      <c r="C46" s="21"/>
      <c r="D46" s="53"/>
      <c r="E46" s="21"/>
      <c r="F46" s="1"/>
      <c r="G46" s="1"/>
      <c r="H46" s="1"/>
      <c r="I46" s="1"/>
      <c r="J46" s="1"/>
      <c r="K46" s="1"/>
    </row>
    <row r="47" spans="2:11" x14ac:dyDescent="0.35">
      <c r="B47" s="18" t="s">
        <v>34</v>
      </c>
      <c r="C47" s="19" t="s">
        <v>11</v>
      </c>
      <c r="D47" s="54">
        <f>D45*365</f>
        <v>74819.160000000018</v>
      </c>
      <c r="E47" s="1"/>
      <c r="F47" s="1"/>
      <c r="G47" s="1"/>
      <c r="H47" s="1"/>
      <c r="I47" s="1"/>
      <c r="J47" s="1"/>
      <c r="K47" s="1"/>
    </row>
    <row r="48" spans="2:11" x14ac:dyDescent="0.35">
      <c r="B48" s="18" t="s">
        <v>1</v>
      </c>
      <c r="C48" s="19" t="s">
        <v>24</v>
      </c>
      <c r="D48" s="55">
        <f>IFERROR(D47/(D17*365*24),"")</f>
        <v>0.28470000000000006</v>
      </c>
      <c r="E48" s="1"/>
      <c r="F48" s="1"/>
      <c r="G48" s="1"/>
      <c r="H48" s="1"/>
      <c r="I48" s="1"/>
      <c r="J48" s="1"/>
      <c r="K48" s="1"/>
    </row>
    <row r="49" spans="1:32" x14ac:dyDescent="0.35">
      <c r="B49" s="1"/>
      <c r="C49" s="1"/>
      <c r="D49" s="40"/>
      <c r="E49" s="1"/>
      <c r="F49" s="1"/>
      <c r="G49" s="1"/>
      <c r="H49" s="1"/>
      <c r="I49" s="1"/>
      <c r="J49" s="1"/>
    </row>
    <row r="50" spans="1:32" ht="15.5" x14ac:dyDescent="0.35">
      <c r="B50" s="4" t="s">
        <v>74</v>
      </c>
      <c r="C50" s="1"/>
      <c r="D50" s="40"/>
      <c r="E50" s="1"/>
      <c r="F50" s="1"/>
      <c r="G50" s="1"/>
      <c r="H50" s="1"/>
      <c r="I50" s="1"/>
      <c r="J50" s="1"/>
    </row>
    <row r="51" spans="1:32" x14ac:dyDescent="0.35">
      <c r="B51" s="18" t="s">
        <v>44</v>
      </c>
      <c r="C51" s="19" t="s">
        <v>23</v>
      </c>
      <c r="D51" s="43">
        <v>100</v>
      </c>
      <c r="E51" s="36" t="s">
        <v>45</v>
      </c>
      <c r="F51" s="1"/>
      <c r="G51" s="1"/>
      <c r="H51" s="1"/>
      <c r="I51" s="1"/>
      <c r="J51" s="1"/>
      <c r="K51" s="1"/>
    </row>
    <row r="52" spans="1:32" x14ac:dyDescent="0.35">
      <c r="B52" s="18" t="s">
        <v>2</v>
      </c>
      <c r="C52" s="19" t="s">
        <v>33</v>
      </c>
      <c r="D52" s="43">
        <v>350000</v>
      </c>
      <c r="E52" s="1"/>
      <c r="F52" s="1"/>
      <c r="G52" s="1"/>
      <c r="H52" s="1"/>
      <c r="I52" s="1"/>
      <c r="J52" s="1"/>
      <c r="K52" s="1"/>
    </row>
    <row r="53" spans="1:32" x14ac:dyDescent="0.35">
      <c r="B53" s="18"/>
      <c r="C53" s="19"/>
      <c r="D53" s="1"/>
      <c r="E53" s="1"/>
      <c r="F53" s="1"/>
      <c r="G53" s="1"/>
      <c r="H53" s="1"/>
      <c r="I53" s="1"/>
      <c r="J53" s="1"/>
      <c r="K53" s="1"/>
    </row>
    <row r="54" spans="1:32" ht="15.5" x14ac:dyDescent="0.35">
      <c r="B54" s="4" t="s">
        <v>80</v>
      </c>
      <c r="C54" s="1"/>
      <c r="D54" s="40"/>
      <c r="E54" s="1"/>
      <c r="F54" s="1"/>
      <c r="G54" s="1"/>
      <c r="H54" s="1"/>
      <c r="I54" s="1"/>
      <c r="J54" s="1"/>
    </row>
    <row r="55" spans="1:32" x14ac:dyDescent="0.35">
      <c r="B55" s="18" t="s">
        <v>77</v>
      </c>
      <c r="C55" s="19" t="s">
        <v>23</v>
      </c>
      <c r="D55" s="43">
        <v>100</v>
      </c>
      <c r="E55" s="36" t="s">
        <v>82</v>
      </c>
      <c r="F55" s="1"/>
      <c r="G55" s="1"/>
      <c r="H55" s="1"/>
      <c r="I55" s="1"/>
      <c r="J55" s="1"/>
      <c r="K55" s="1"/>
    </row>
    <row r="56" spans="1:32" x14ac:dyDescent="0.35">
      <c r="B56" s="18" t="s">
        <v>78</v>
      </c>
      <c r="C56" s="19" t="s">
        <v>23</v>
      </c>
      <c r="D56" s="65">
        <v>50</v>
      </c>
      <c r="E56" s="36" t="s">
        <v>81</v>
      </c>
      <c r="F56" s="1"/>
      <c r="G56" s="1"/>
      <c r="H56" s="1"/>
      <c r="I56" s="1"/>
      <c r="J56" s="1"/>
      <c r="K56" s="1"/>
    </row>
    <row r="57" spans="1:32" ht="15" thickBot="1" x14ac:dyDescent="0.4">
      <c r="B57" s="18" t="s">
        <v>79</v>
      </c>
      <c r="C57" s="19" t="s">
        <v>23</v>
      </c>
      <c r="D57" s="9">
        <f>SUM(D55:D56)</f>
        <v>150</v>
      </c>
      <c r="E57" s="1"/>
      <c r="F57" s="1"/>
      <c r="G57" s="1"/>
      <c r="H57" s="1"/>
      <c r="I57" s="1"/>
      <c r="J57" s="1"/>
      <c r="K57" s="1"/>
    </row>
    <row r="58" spans="1:32" x14ac:dyDescent="0.35">
      <c r="C58" s="1"/>
      <c r="D58" s="40"/>
      <c r="E58" s="1"/>
      <c r="F58" s="1"/>
      <c r="G58" s="1"/>
      <c r="H58" s="1"/>
      <c r="I58" s="1"/>
      <c r="J58" s="1"/>
    </row>
    <row r="59" spans="1:32" ht="15.5" x14ac:dyDescent="0.35">
      <c r="B59" s="4" t="s">
        <v>75</v>
      </c>
      <c r="C59" s="1"/>
      <c r="D59" s="40"/>
      <c r="E59" s="1"/>
      <c r="F59" s="1"/>
      <c r="G59" s="1"/>
      <c r="H59" s="1"/>
      <c r="I59" s="1"/>
      <c r="J59" s="1"/>
    </row>
    <row r="60" spans="1:32" x14ac:dyDescent="0.35">
      <c r="B60" s="18" t="s">
        <v>48</v>
      </c>
      <c r="C60" s="19" t="s">
        <v>12</v>
      </c>
      <c r="D60" s="43">
        <v>400000000</v>
      </c>
      <c r="E60" s="36" t="s">
        <v>76</v>
      </c>
      <c r="F60" s="1"/>
      <c r="G60" s="1"/>
      <c r="H60" s="1"/>
      <c r="I60" s="1"/>
      <c r="J60" s="1"/>
    </row>
    <row r="61" spans="1:32" x14ac:dyDescent="0.35">
      <c r="C61" s="1"/>
      <c r="D61" s="40"/>
      <c r="E61" s="1"/>
      <c r="F61" s="1"/>
      <c r="G61" s="1"/>
      <c r="H61" s="1"/>
      <c r="I61" s="1"/>
      <c r="J61" s="1"/>
    </row>
    <row r="62" spans="1:32" s="28" customFormat="1" ht="24" thickBot="1" x14ac:dyDescent="0.6">
      <c r="A62" s="27"/>
      <c r="B62" s="27" t="s">
        <v>3</v>
      </c>
      <c r="C62" s="27"/>
      <c r="D62" s="39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spans="1:32" s="2" customFormat="1" ht="13" x14ac:dyDescent="0.3">
      <c r="D63" s="56"/>
      <c r="J63" s="3"/>
      <c r="K63" s="3"/>
      <c r="L63" s="3"/>
      <c r="M63" s="3"/>
    </row>
    <row r="64" spans="1:32" s="12" customFormat="1" ht="13" x14ac:dyDescent="0.3">
      <c r="A64" s="10"/>
      <c r="B64" s="10" t="s">
        <v>9</v>
      </c>
      <c r="C64" s="10"/>
      <c r="D64" s="57"/>
      <c r="E64" s="10"/>
      <c r="F64" s="10"/>
      <c r="G64" s="11">
        <f>D14</f>
        <v>44287</v>
      </c>
      <c r="H64" s="11">
        <f>G65+1</f>
        <v>44652</v>
      </c>
      <c r="I64" s="11">
        <f t="shared" ref="I64:AE64" si="0">H65+1</f>
        <v>45017</v>
      </c>
      <c r="J64" s="11">
        <f t="shared" si="0"/>
        <v>45383</v>
      </c>
      <c r="K64" s="11">
        <f t="shared" si="0"/>
        <v>45748</v>
      </c>
      <c r="L64" s="11">
        <f t="shared" si="0"/>
        <v>46113</v>
      </c>
      <c r="M64" s="11">
        <f t="shared" si="0"/>
        <v>46478</v>
      </c>
      <c r="N64" s="11">
        <f t="shared" si="0"/>
        <v>46844</v>
      </c>
      <c r="O64" s="11">
        <f t="shared" si="0"/>
        <v>47209</v>
      </c>
      <c r="P64" s="11">
        <f t="shared" si="0"/>
        <v>47574</v>
      </c>
      <c r="Q64" s="11">
        <f t="shared" si="0"/>
        <v>47939</v>
      </c>
      <c r="R64" s="11">
        <f t="shared" si="0"/>
        <v>48305</v>
      </c>
      <c r="S64" s="11">
        <f t="shared" si="0"/>
        <v>48670</v>
      </c>
      <c r="T64" s="11">
        <f t="shared" si="0"/>
        <v>49035</v>
      </c>
      <c r="U64" s="11">
        <f t="shared" si="0"/>
        <v>49400</v>
      </c>
      <c r="V64" s="11">
        <f t="shared" si="0"/>
        <v>49766</v>
      </c>
      <c r="W64" s="11">
        <f t="shared" si="0"/>
        <v>50131</v>
      </c>
      <c r="X64" s="11">
        <f t="shared" si="0"/>
        <v>50496</v>
      </c>
      <c r="Y64" s="11">
        <f t="shared" si="0"/>
        <v>50861</v>
      </c>
      <c r="Z64" s="11">
        <f t="shared" si="0"/>
        <v>51227</v>
      </c>
      <c r="AA64" s="11">
        <f t="shared" si="0"/>
        <v>51592</v>
      </c>
      <c r="AB64" s="11">
        <f t="shared" si="0"/>
        <v>51957</v>
      </c>
      <c r="AC64" s="11">
        <f t="shared" si="0"/>
        <v>52322</v>
      </c>
      <c r="AD64" s="11">
        <f t="shared" si="0"/>
        <v>52688</v>
      </c>
      <c r="AE64" s="11">
        <f t="shared" si="0"/>
        <v>53053</v>
      </c>
      <c r="AF64" s="11"/>
    </row>
    <row r="65" spans="1:32" s="12" customFormat="1" ht="13" x14ac:dyDescent="0.3">
      <c r="A65" s="10"/>
      <c r="B65" s="10" t="s">
        <v>10</v>
      </c>
      <c r="C65" s="10"/>
      <c r="D65" s="57"/>
      <c r="E65" s="13"/>
      <c r="F65" s="13"/>
      <c r="G65" s="11">
        <f>EOMONTH(G64,11)</f>
        <v>44651</v>
      </c>
      <c r="H65" s="11">
        <f>EOMONTH(H64,11)</f>
        <v>45016</v>
      </c>
      <c r="I65" s="11">
        <f t="shared" ref="I65:AE65" si="1">EOMONTH(I64,11)</f>
        <v>45382</v>
      </c>
      <c r="J65" s="11">
        <f t="shared" si="1"/>
        <v>45747</v>
      </c>
      <c r="K65" s="11">
        <f t="shared" si="1"/>
        <v>46112</v>
      </c>
      <c r="L65" s="11">
        <f t="shared" si="1"/>
        <v>46477</v>
      </c>
      <c r="M65" s="11">
        <f t="shared" si="1"/>
        <v>46843</v>
      </c>
      <c r="N65" s="11">
        <f t="shared" si="1"/>
        <v>47208</v>
      </c>
      <c r="O65" s="11">
        <f t="shared" si="1"/>
        <v>47573</v>
      </c>
      <c r="P65" s="11">
        <f t="shared" si="1"/>
        <v>47938</v>
      </c>
      <c r="Q65" s="11">
        <f t="shared" si="1"/>
        <v>48304</v>
      </c>
      <c r="R65" s="11">
        <f t="shared" si="1"/>
        <v>48669</v>
      </c>
      <c r="S65" s="11">
        <f t="shared" si="1"/>
        <v>49034</v>
      </c>
      <c r="T65" s="11">
        <f t="shared" si="1"/>
        <v>49399</v>
      </c>
      <c r="U65" s="11">
        <f t="shared" si="1"/>
        <v>49765</v>
      </c>
      <c r="V65" s="11">
        <f t="shared" si="1"/>
        <v>50130</v>
      </c>
      <c r="W65" s="11">
        <f t="shared" si="1"/>
        <v>50495</v>
      </c>
      <c r="X65" s="11">
        <f t="shared" si="1"/>
        <v>50860</v>
      </c>
      <c r="Y65" s="11">
        <f t="shared" si="1"/>
        <v>51226</v>
      </c>
      <c r="Z65" s="11">
        <f t="shared" si="1"/>
        <v>51591</v>
      </c>
      <c r="AA65" s="11">
        <f t="shared" si="1"/>
        <v>51956</v>
      </c>
      <c r="AB65" s="11">
        <f t="shared" si="1"/>
        <v>52321</v>
      </c>
      <c r="AC65" s="11">
        <f t="shared" si="1"/>
        <v>52687</v>
      </c>
      <c r="AD65" s="11">
        <f t="shared" si="1"/>
        <v>53052</v>
      </c>
      <c r="AE65" s="11">
        <f t="shared" si="1"/>
        <v>53417</v>
      </c>
      <c r="AF65" s="11"/>
    </row>
    <row r="66" spans="1:32" s="2" customFormat="1" ht="13" x14ac:dyDescent="0.3">
      <c r="D66" s="56"/>
      <c r="J66" s="3"/>
      <c r="K66" s="3"/>
      <c r="L66" s="3"/>
      <c r="M66" s="3"/>
    </row>
    <row r="67" spans="1:32" s="2" customFormat="1" ht="13" x14ac:dyDescent="0.3">
      <c r="A67" s="14"/>
      <c r="B67" s="14" t="s">
        <v>13</v>
      </c>
      <c r="D67" s="56"/>
      <c r="J67" s="3"/>
      <c r="K67" s="3"/>
      <c r="L67" s="3"/>
      <c r="M67" s="3"/>
    </row>
    <row r="68" spans="1:32" s="2" customFormat="1" ht="13" x14ac:dyDescent="0.3">
      <c r="A68" s="14"/>
      <c r="B68" s="17" t="s">
        <v>27</v>
      </c>
      <c r="D68" s="56"/>
      <c r="G68" s="7">
        <f t="shared" ref="G68:AE68" si="2">IF(AND($D$9&gt;=G64,$D$9&lt;=G65),1,0)</f>
        <v>0</v>
      </c>
      <c r="H68" s="7">
        <f t="shared" si="2"/>
        <v>1</v>
      </c>
      <c r="I68" s="7">
        <f t="shared" si="2"/>
        <v>0</v>
      </c>
      <c r="J68" s="7">
        <f t="shared" si="2"/>
        <v>0</v>
      </c>
      <c r="K68" s="7">
        <f t="shared" si="2"/>
        <v>0</v>
      </c>
      <c r="L68" s="7">
        <f t="shared" si="2"/>
        <v>0</v>
      </c>
      <c r="M68" s="7">
        <f t="shared" si="2"/>
        <v>0</v>
      </c>
      <c r="N68" s="7">
        <f t="shared" si="2"/>
        <v>0</v>
      </c>
      <c r="O68" s="7">
        <f t="shared" si="2"/>
        <v>0</v>
      </c>
      <c r="P68" s="7">
        <f t="shared" si="2"/>
        <v>0</v>
      </c>
      <c r="Q68" s="7">
        <f t="shared" si="2"/>
        <v>0</v>
      </c>
      <c r="R68" s="7">
        <f t="shared" si="2"/>
        <v>0</v>
      </c>
      <c r="S68" s="7">
        <f t="shared" si="2"/>
        <v>0</v>
      </c>
      <c r="T68" s="7">
        <f t="shared" si="2"/>
        <v>0</v>
      </c>
      <c r="U68" s="7">
        <f t="shared" si="2"/>
        <v>0</v>
      </c>
      <c r="V68" s="7">
        <f t="shared" si="2"/>
        <v>0</v>
      </c>
      <c r="W68" s="7">
        <f t="shared" si="2"/>
        <v>0</v>
      </c>
      <c r="X68" s="7">
        <f t="shared" si="2"/>
        <v>0</v>
      </c>
      <c r="Y68" s="7">
        <f t="shared" si="2"/>
        <v>0</v>
      </c>
      <c r="Z68" s="7">
        <f t="shared" si="2"/>
        <v>0</v>
      </c>
      <c r="AA68" s="7">
        <f t="shared" si="2"/>
        <v>0</v>
      </c>
      <c r="AB68" s="7">
        <f t="shared" si="2"/>
        <v>0</v>
      </c>
      <c r="AC68" s="7">
        <f t="shared" si="2"/>
        <v>0</v>
      </c>
      <c r="AD68" s="7">
        <f t="shared" si="2"/>
        <v>0</v>
      </c>
      <c r="AE68" s="7">
        <f t="shared" si="2"/>
        <v>0</v>
      </c>
      <c r="AF68" s="7"/>
    </row>
    <row r="69" spans="1:32" s="2" customFormat="1" ht="13" x14ac:dyDescent="0.3">
      <c r="A69" s="14"/>
      <c r="B69" s="17" t="s">
        <v>28</v>
      </c>
      <c r="D69" s="56"/>
      <c r="G69" s="7">
        <f t="shared" ref="G69:AE69" si="3">IF(AND(G65&gt;=$D$10,G64&lt;=$D$12),1,0)</f>
        <v>0</v>
      </c>
      <c r="H69" s="7">
        <f t="shared" si="3"/>
        <v>0</v>
      </c>
      <c r="I69" s="7">
        <f t="shared" si="3"/>
        <v>1</v>
      </c>
      <c r="J69" s="7">
        <f t="shared" si="3"/>
        <v>1</v>
      </c>
      <c r="K69" s="7">
        <f t="shared" si="3"/>
        <v>1</v>
      </c>
      <c r="L69" s="7">
        <f t="shared" si="3"/>
        <v>1</v>
      </c>
      <c r="M69" s="7">
        <f t="shared" si="3"/>
        <v>1</v>
      </c>
      <c r="N69" s="7">
        <f t="shared" si="3"/>
        <v>1</v>
      </c>
      <c r="O69" s="7">
        <f t="shared" si="3"/>
        <v>1</v>
      </c>
      <c r="P69" s="7">
        <f t="shared" si="3"/>
        <v>1</v>
      </c>
      <c r="Q69" s="7">
        <f t="shared" si="3"/>
        <v>1</v>
      </c>
      <c r="R69" s="7">
        <f t="shared" si="3"/>
        <v>1</v>
      </c>
      <c r="S69" s="7">
        <f t="shared" si="3"/>
        <v>1</v>
      </c>
      <c r="T69" s="7">
        <f t="shared" si="3"/>
        <v>1</v>
      </c>
      <c r="U69" s="7">
        <f t="shared" si="3"/>
        <v>1</v>
      </c>
      <c r="V69" s="7">
        <f t="shared" si="3"/>
        <v>1</v>
      </c>
      <c r="W69" s="7">
        <f t="shared" si="3"/>
        <v>1</v>
      </c>
      <c r="X69" s="7">
        <f t="shared" si="3"/>
        <v>1</v>
      </c>
      <c r="Y69" s="7">
        <f t="shared" si="3"/>
        <v>1</v>
      </c>
      <c r="Z69" s="7">
        <f t="shared" si="3"/>
        <v>1</v>
      </c>
      <c r="AA69" s="7">
        <f t="shared" si="3"/>
        <v>1</v>
      </c>
      <c r="AB69" s="7">
        <f t="shared" si="3"/>
        <v>1</v>
      </c>
      <c r="AC69" s="7">
        <f t="shared" si="3"/>
        <v>0</v>
      </c>
      <c r="AD69" s="7">
        <f t="shared" si="3"/>
        <v>0</v>
      </c>
      <c r="AE69" s="7">
        <f t="shared" si="3"/>
        <v>0</v>
      </c>
      <c r="AF69" s="7"/>
    </row>
    <row r="70" spans="1:32" s="2" customFormat="1" ht="13" x14ac:dyDescent="0.3">
      <c r="A70" s="14"/>
      <c r="B70" s="17" t="s">
        <v>32</v>
      </c>
      <c r="D70" s="56"/>
      <c r="G70" s="7">
        <f t="shared" ref="G70:AE70" si="4">IF(AND($D$10&gt;=G64,$D$10&lt;=G65),1,0)</f>
        <v>0</v>
      </c>
      <c r="H70" s="7">
        <f t="shared" si="4"/>
        <v>0</v>
      </c>
      <c r="I70" s="7">
        <f t="shared" si="4"/>
        <v>1</v>
      </c>
      <c r="J70" s="7">
        <f t="shared" si="4"/>
        <v>0</v>
      </c>
      <c r="K70" s="7">
        <f t="shared" si="4"/>
        <v>0</v>
      </c>
      <c r="L70" s="7">
        <f t="shared" si="4"/>
        <v>0</v>
      </c>
      <c r="M70" s="7">
        <f t="shared" si="4"/>
        <v>0</v>
      </c>
      <c r="N70" s="7">
        <f t="shared" si="4"/>
        <v>0</v>
      </c>
      <c r="O70" s="7">
        <f t="shared" si="4"/>
        <v>0</v>
      </c>
      <c r="P70" s="7">
        <f t="shared" si="4"/>
        <v>0</v>
      </c>
      <c r="Q70" s="7">
        <f t="shared" si="4"/>
        <v>0</v>
      </c>
      <c r="R70" s="7">
        <f t="shared" si="4"/>
        <v>0</v>
      </c>
      <c r="S70" s="7">
        <f t="shared" si="4"/>
        <v>0</v>
      </c>
      <c r="T70" s="7">
        <f t="shared" si="4"/>
        <v>0</v>
      </c>
      <c r="U70" s="7">
        <f t="shared" si="4"/>
        <v>0</v>
      </c>
      <c r="V70" s="7">
        <f t="shared" si="4"/>
        <v>0</v>
      </c>
      <c r="W70" s="7">
        <f t="shared" si="4"/>
        <v>0</v>
      </c>
      <c r="X70" s="7">
        <f t="shared" si="4"/>
        <v>0</v>
      </c>
      <c r="Y70" s="7">
        <f t="shared" si="4"/>
        <v>0</v>
      </c>
      <c r="Z70" s="7">
        <f t="shared" si="4"/>
        <v>0</v>
      </c>
      <c r="AA70" s="7">
        <f t="shared" si="4"/>
        <v>0</v>
      </c>
      <c r="AB70" s="7">
        <f t="shared" si="4"/>
        <v>0</v>
      </c>
      <c r="AC70" s="7">
        <f t="shared" si="4"/>
        <v>0</v>
      </c>
      <c r="AD70" s="7">
        <f t="shared" si="4"/>
        <v>0</v>
      </c>
      <c r="AE70" s="7">
        <f t="shared" si="4"/>
        <v>0</v>
      </c>
      <c r="AF70" s="7"/>
    </row>
    <row r="71" spans="1:32" s="2" customFormat="1" ht="13" x14ac:dyDescent="0.3">
      <c r="A71" s="14"/>
      <c r="B71" s="17" t="s">
        <v>29</v>
      </c>
      <c r="D71" s="56"/>
      <c r="G71" s="7">
        <f t="shared" ref="G71:AE71" si="5">IF(AND($D$12&gt;=G64,$D$12&lt;=G65),1,0)</f>
        <v>0</v>
      </c>
      <c r="H71" s="7">
        <f t="shared" si="5"/>
        <v>0</v>
      </c>
      <c r="I71" s="7">
        <f t="shared" si="5"/>
        <v>0</v>
      </c>
      <c r="J71" s="7">
        <f t="shared" si="5"/>
        <v>0</v>
      </c>
      <c r="K71" s="7">
        <f t="shared" si="5"/>
        <v>0</v>
      </c>
      <c r="L71" s="7">
        <f t="shared" si="5"/>
        <v>0</v>
      </c>
      <c r="M71" s="7">
        <f t="shared" si="5"/>
        <v>0</v>
      </c>
      <c r="N71" s="7">
        <f t="shared" si="5"/>
        <v>0</v>
      </c>
      <c r="O71" s="7">
        <f t="shared" si="5"/>
        <v>0</v>
      </c>
      <c r="P71" s="7">
        <f t="shared" si="5"/>
        <v>0</v>
      </c>
      <c r="Q71" s="7">
        <f t="shared" si="5"/>
        <v>0</v>
      </c>
      <c r="R71" s="7">
        <f t="shared" si="5"/>
        <v>0</v>
      </c>
      <c r="S71" s="7">
        <f t="shared" si="5"/>
        <v>0</v>
      </c>
      <c r="T71" s="7">
        <f t="shared" si="5"/>
        <v>0</v>
      </c>
      <c r="U71" s="7">
        <f t="shared" si="5"/>
        <v>0</v>
      </c>
      <c r="V71" s="7">
        <f t="shared" si="5"/>
        <v>0</v>
      </c>
      <c r="W71" s="7">
        <f t="shared" si="5"/>
        <v>0</v>
      </c>
      <c r="X71" s="7">
        <f t="shared" si="5"/>
        <v>0</v>
      </c>
      <c r="Y71" s="7">
        <f t="shared" si="5"/>
        <v>0</v>
      </c>
      <c r="Z71" s="7">
        <f t="shared" si="5"/>
        <v>0</v>
      </c>
      <c r="AA71" s="7">
        <f t="shared" si="5"/>
        <v>0</v>
      </c>
      <c r="AB71" s="7">
        <f t="shared" si="5"/>
        <v>1</v>
      </c>
      <c r="AC71" s="7">
        <f t="shared" si="5"/>
        <v>0</v>
      </c>
      <c r="AD71" s="7">
        <f t="shared" si="5"/>
        <v>0</v>
      </c>
      <c r="AE71" s="7">
        <f t="shared" si="5"/>
        <v>0</v>
      </c>
      <c r="AF71" s="7"/>
    </row>
    <row r="72" spans="1:32" s="7" customFormat="1" ht="13" x14ac:dyDescent="0.3">
      <c r="A72" s="2"/>
      <c r="B72" s="17" t="s">
        <v>14</v>
      </c>
      <c r="C72" s="2"/>
      <c r="D72" s="56"/>
      <c r="E72" s="2"/>
      <c r="F72" s="2"/>
      <c r="G72" s="7">
        <f t="shared" ref="G72:AE72" si="6">IF(G70=1,DATEDIF($D$10,G65+1,"m"),IF(G71=1,DATEDIF(G64,$D$12+1,"m"),DATEDIF(G64,G65+1,"m")))*G69</f>
        <v>0</v>
      </c>
      <c r="H72" s="7">
        <f t="shared" si="6"/>
        <v>0</v>
      </c>
      <c r="I72" s="7">
        <f t="shared" si="6"/>
        <v>12</v>
      </c>
      <c r="J72" s="7">
        <f t="shared" si="6"/>
        <v>12</v>
      </c>
      <c r="K72" s="7">
        <f t="shared" si="6"/>
        <v>12</v>
      </c>
      <c r="L72" s="7">
        <f t="shared" si="6"/>
        <v>12</v>
      </c>
      <c r="M72" s="7">
        <f t="shared" si="6"/>
        <v>12</v>
      </c>
      <c r="N72" s="7">
        <f t="shared" si="6"/>
        <v>12</v>
      </c>
      <c r="O72" s="7">
        <f t="shared" si="6"/>
        <v>12</v>
      </c>
      <c r="P72" s="7">
        <f t="shared" si="6"/>
        <v>12</v>
      </c>
      <c r="Q72" s="7">
        <f t="shared" si="6"/>
        <v>12</v>
      </c>
      <c r="R72" s="7">
        <f t="shared" si="6"/>
        <v>12</v>
      </c>
      <c r="S72" s="7">
        <f t="shared" si="6"/>
        <v>12</v>
      </c>
      <c r="T72" s="7">
        <f t="shared" si="6"/>
        <v>12</v>
      </c>
      <c r="U72" s="7">
        <f t="shared" si="6"/>
        <v>12</v>
      </c>
      <c r="V72" s="7">
        <f t="shared" si="6"/>
        <v>12</v>
      </c>
      <c r="W72" s="7">
        <f t="shared" si="6"/>
        <v>12</v>
      </c>
      <c r="X72" s="7">
        <f t="shared" si="6"/>
        <v>12</v>
      </c>
      <c r="Y72" s="7">
        <f t="shared" si="6"/>
        <v>12</v>
      </c>
      <c r="Z72" s="7">
        <f t="shared" si="6"/>
        <v>12</v>
      </c>
      <c r="AA72" s="7">
        <f t="shared" si="6"/>
        <v>12</v>
      </c>
      <c r="AB72" s="7">
        <f t="shared" si="6"/>
        <v>12</v>
      </c>
      <c r="AC72" s="7">
        <f t="shared" si="6"/>
        <v>0</v>
      </c>
      <c r="AD72" s="7">
        <f t="shared" si="6"/>
        <v>0</v>
      </c>
      <c r="AE72" s="7">
        <f t="shared" si="6"/>
        <v>0</v>
      </c>
    </row>
    <row r="73" spans="1:32" s="2" customFormat="1" ht="13" x14ac:dyDescent="0.3">
      <c r="D73" s="56"/>
      <c r="J73" s="3"/>
      <c r="K73" s="3"/>
      <c r="L73" s="3"/>
      <c r="M73" s="3"/>
    </row>
    <row r="74" spans="1:32" s="2" customFormat="1" ht="15.5" x14ac:dyDescent="0.35">
      <c r="B74" s="4" t="s">
        <v>4</v>
      </c>
      <c r="D74" s="56"/>
      <c r="J74" s="3"/>
      <c r="K74" s="3"/>
      <c r="L74" s="3"/>
      <c r="M74" s="3"/>
    </row>
    <row r="75" spans="1:32" s="2" customFormat="1" ht="15.5" x14ac:dyDescent="0.35">
      <c r="B75" s="4"/>
      <c r="D75" s="56"/>
      <c r="J75" s="3"/>
      <c r="K75" s="3"/>
      <c r="L75" s="3"/>
      <c r="M75" s="3"/>
    </row>
    <row r="76" spans="1:32" s="2" customFormat="1" ht="14" customHeight="1" x14ac:dyDescent="0.3">
      <c r="B76" s="37" t="s">
        <v>69</v>
      </c>
      <c r="D76" s="58" t="s">
        <v>35</v>
      </c>
      <c r="E76" s="30" t="s">
        <v>16</v>
      </c>
      <c r="G76" s="5"/>
      <c r="J76" s="3"/>
      <c r="K76" s="3"/>
      <c r="L76" s="3"/>
      <c r="M76" s="3"/>
    </row>
    <row r="77" spans="1:32" s="2" customFormat="1" ht="12.5" customHeight="1" x14ac:dyDescent="0.3">
      <c r="B77" s="38" t="s">
        <v>49</v>
      </c>
      <c r="C77" s="19" t="s">
        <v>12</v>
      </c>
      <c r="D77" s="59">
        <v>8.2000000000000003E-2</v>
      </c>
      <c r="E77" s="7">
        <f>XNPV(D77,$G77:$AE77,G$64:AE$64)/(1+D77)^(1)</f>
        <v>341668915.98703021</v>
      </c>
      <c r="F77" s="7"/>
      <c r="G77" s="7">
        <f t="shared" ref="G77" si="7">G$68*$D$60</f>
        <v>0</v>
      </c>
      <c r="H77" s="7">
        <f>H$68*$D$60</f>
        <v>400000000</v>
      </c>
      <c r="I77" s="7">
        <f t="shared" ref="I77:AE77" si="8">I$68*$D$60</f>
        <v>0</v>
      </c>
      <c r="J77" s="7">
        <f t="shared" si="8"/>
        <v>0</v>
      </c>
      <c r="K77" s="7">
        <f t="shared" si="8"/>
        <v>0</v>
      </c>
      <c r="L77" s="7">
        <f t="shared" si="8"/>
        <v>0</v>
      </c>
      <c r="M77" s="7">
        <f t="shared" si="8"/>
        <v>0</v>
      </c>
      <c r="N77" s="7">
        <f t="shared" si="8"/>
        <v>0</v>
      </c>
      <c r="O77" s="7">
        <f t="shared" si="8"/>
        <v>0</v>
      </c>
      <c r="P77" s="7">
        <f t="shared" si="8"/>
        <v>0</v>
      </c>
      <c r="Q77" s="7">
        <f t="shared" si="8"/>
        <v>0</v>
      </c>
      <c r="R77" s="7">
        <f t="shared" si="8"/>
        <v>0</v>
      </c>
      <c r="S77" s="7">
        <f t="shared" si="8"/>
        <v>0</v>
      </c>
      <c r="T77" s="7">
        <f t="shared" si="8"/>
        <v>0</v>
      </c>
      <c r="U77" s="7">
        <f t="shared" si="8"/>
        <v>0</v>
      </c>
      <c r="V77" s="7">
        <f t="shared" si="8"/>
        <v>0</v>
      </c>
      <c r="W77" s="7">
        <f t="shared" si="8"/>
        <v>0</v>
      </c>
      <c r="X77" s="7">
        <f t="shared" si="8"/>
        <v>0</v>
      </c>
      <c r="Y77" s="7">
        <f t="shared" si="8"/>
        <v>0</v>
      </c>
      <c r="Z77" s="7">
        <f t="shared" si="8"/>
        <v>0</v>
      </c>
      <c r="AA77" s="7">
        <f t="shared" si="8"/>
        <v>0</v>
      </c>
      <c r="AB77" s="7">
        <f t="shared" si="8"/>
        <v>0</v>
      </c>
      <c r="AC77" s="7">
        <f t="shared" si="8"/>
        <v>0</v>
      </c>
      <c r="AD77" s="7">
        <f t="shared" si="8"/>
        <v>0</v>
      </c>
      <c r="AE77" s="7">
        <f t="shared" si="8"/>
        <v>0</v>
      </c>
      <c r="AF77" s="7"/>
    </row>
    <row r="78" spans="1:32" s="2" customFormat="1" ht="13" x14ac:dyDescent="0.3">
      <c r="B78" s="38" t="s">
        <v>68</v>
      </c>
      <c r="C78" s="19" t="s">
        <v>12</v>
      </c>
      <c r="D78" s="60">
        <f>D77</f>
        <v>8.2000000000000003E-2</v>
      </c>
      <c r="E78" s="7">
        <f t="shared" ref="E78:E80" si="9">XNPV(D78,$G78:$AE78,G$64:AE$64)/(1+D78)^(1)</f>
        <v>61795069.030805744</v>
      </c>
      <c r="F78" s="7"/>
      <c r="G78" s="7">
        <f t="shared" ref="G78:AE78" si="10">G$85*$D$51</f>
        <v>0</v>
      </c>
      <c r="H78" s="7">
        <f t="shared" si="10"/>
        <v>0</v>
      </c>
      <c r="I78" s="7">
        <f t="shared" si="10"/>
        <v>7481916.0000000019</v>
      </c>
      <c r="J78" s="7">
        <f t="shared" si="10"/>
        <v>7481916.0000000019</v>
      </c>
      <c r="K78" s="7">
        <f t="shared" si="10"/>
        <v>7481916.0000000019</v>
      </c>
      <c r="L78" s="7">
        <f t="shared" si="10"/>
        <v>7481916.0000000019</v>
      </c>
      <c r="M78" s="7">
        <f t="shared" si="10"/>
        <v>7481916.0000000019</v>
      </c>
      <c r="N78" s="7">
        <f t="shared" si="10"/>
        <v>7481916.0000000019</v>
      </c>
      <c r="O78" s="7">
        <f t="shared" si="10"/>
        <v>7481916.0000000019</v>
      </c>
      <c r="P78" s="7">
        <f t="shared" si="10"/>
        <v>7481916.0000000019</v>
      </c>
      <c r="Q78" s="7">
        <f t="shared" si="10"/>
        <v>7481916.0000000019</v>
      </c>
      <c r="R78" s="7">
        <f t="shared" si="10"/>
        <v>7481916.0000000019</v>
      </c>
      <c r="S78" s="7">
        <f t="shared" si="10"/>
        <v>7481916.0000000019</v>
      </c>
      <c r="T78" s="7">
        <f t="shared" si="10"/>
        <v>7481916.0000000019</v>
      </c>
      <c r="U78" s="7">
        <f t="shared" si="10"/>
        <v>7481916.0000000019</v>
      </c>
      <c r="V78" s="7">
        <f t="shared" si="10"/>
        <v>7481916.0000000019</v>
      </c>
      <c r="W78" s="7">
        <f t="shared" si="10"/>
        <v>7481916.0000000019</v>
      </c>
      <c r="X78" s="7">
        <f t="shared" si="10"/>
        <v>7481916.0000000019</v>
      </c>
      <c r="Y78" s="7">
        <f t="shared" si="10"/>
        <v>7481916.0000000019</v>
      </c>
      <c r="Z78" s="7">
        <f t="shared" si="10"/>
        <v>7481916.0000000019</v>
      </c>
      <c r="AA78" s="7">
        <f t="shared" si="10"/>
        <v>7481916.0000000019</v>
      </c>
      <c r="AB78" s="7">
        <f t="shared" si="10"/>
        <v>7481916.0000000019</v>
      </c>
      <c r="AC78" s="7">
        <f t="shared" si="10"/>
        <v>0</v>
      </c>
      <c r="AD78" s="7">
        <f t="shared" si="10"/>
        <v>0</v>
      </c>
      <c r="AE78" s="7">
        <f t="shared" si="10"/>
        <v>0</v>
      </c>
      <c r="AF78" s="7"/>
    </row>
    <row r="79" spans="1:32" s="2" customFormat="1" ht="13" x14ac:dyDescent="0.3">
      <c r="B79" s="38" t="s">
        <v>2</v>
      </c>
      <c r="C79" s="19" t="s">
        <v>12</v>
      </c>
      <c r="D79" s="60">
        <f>D78</f>
        <v>8.2000000000000003E-2</v>
      </c>
      <c r="E79" s="7">
        <f t="shared" si="9"/>
        <v>86722201.214696914</v>
      </c>
      <c r="F79" s="7"/>
      <c r="G79" s="7">
        <f>$D$17*$D$52*G72/12</f>
        <v>0</v>
      </c>
      <c r="H79" s="7">
        <f t="shared" ref="H79:AE79" si="11">$D$17*$D$52*H72/12</f>
        <v>0</v>
      </c>
      <c r="I79" s="7">
        <f t="shared" si="11"/>
        <v>10500000</v>
      </c>
      <c r="J79" s="7">
        <f t="shared" si="11"/>
        <v>10500000</v>
      </c>
      <c r="K79" s="7">
        <f t="shared" si="11"/>
        <v>10500000</v>
      </c>
      <c r="L79" s="7">
        <f t="shared" si="11"/>
        <v>10500000</v>
      </c>
      <c r="M79" s="7">
        <f t="shared" si="11"/>
        <v>10500000</v>
      </c>
      <c r="N79" s="7">
        <f t="shared" si="11"/>
        <v>10500000</v>
      </c>
      <c r="O79" s="7">
        <f t="shared" si="11"/>
        <v>10500000</v>
      </c>
      <c r="P79" s="7">
        <f t="shared" si="11"/>
        <v>10500000</v>
      </c>
      <c r="Q79" s="7">
        <f t="shared" si="11"/>
        <v>10500000</v>
      </c>
      <c r="R79" s="7">
        <f t="shared" si="11"/>
        <v>10500000</v>
      </c>
      <c r="S79" s="7">
        <f t="shared" si="11"/>
        <v>10500000</v>
      </c>
      <c r="T79" s="7">
        <f t="shared" si="11"/>
        <v>10500000</v>
      </c>
      <c r="U79" s="7">
        <f t="shared" si="11"/>
        <v>10500000</v>
      </c>
      <c r="V79" s="7">
        <f t="shared" si="11"/>
        <v>10500000</v>
      </c>
      <c r="W79" s="7">
        <f t="shared" si="11"/>
        <v>10500000</v>
      </c>
      <c r="X79" s="7">
        <f t="shared" si="11"/>
        <v>10500000</v>
      </c>
      <c r="Y79" s="7">
        <f t="shared" si="11"/>
        <v>10500000</v>
      </c>
      <c r="Z79" s="7">
        <f t="shared" si="11"/>
        <v>10500000</v>
      </c>
      <c r="AA79" s="7">
        <f t="shared" si="11"/>
        <v>10500000</v>
      </c>
      <c r="AB79" s="7">
        <f t="shared" si="11"/>
        <v>10500000</v>
      </c>
      <c r="AC79" s="7">
        <f t="shared" si="11"/>
        <v>0</v>
      </c>
      <c r="AD79" s="7">
        <f t="shared" si="11"/>
        <v>0</v>
      </c>
      <c r="AE79" s="7">
        <f t="shared" si="11"/>
        <v>0</v>
      </c>
      <c r="AF79" s="7"/>
    </row>
    <row r="80" spans="1:32" s="2" customFormat="1" ht="13" x14ac:dyDescent="0.3">
      <c r="B80" s="38" t="s">
        <v>46</v>
      </c>
      <c r="C80" s="19" t="s">
        <v>12</v>
      </c>
      <c r="D80" s="60">
        <f>D79</f>
        <v>8.2000000000000003E-2</v>
      </c>
      <c r="E80" s="7">
        <f t="shared" si="9"/>
        <v>92692603.546208635</v>
      </c>
      <c r="F80" s="7"/>
      <c r="G80" s="7">
        <f>$D57*G$85</f>
        <v>0</v>
      </c>
      <c r="H80" s="7">
        <f t="shared" ref="H80:AE80" si="12">$D57*H$85</f>
        <v>0</v>
      </c>
      <c r="I80" s="7">
        <f t="shared" si="12"/>
        <v>11222874.000000002</v>
      </c>
      <c r="J80" s="7">
        <f t="shared" si="12"/>
        <v>11222874.000000002</v>
      </c>
      <c r="K80" s="7">
        <f t="shared" si="12"/>
        <v>11222874.000000002</v>
      </c>
      <c r="L80" s="7">
        <f t="shared" si="12"/>
        <v>11222874.000000002</v>
      </c>
      <c r="M80" s="7">
        <f t="shared" si="12"/>
        <v>11222874.000000002</v>
      </c>
      <c r="N80" s="7">
        <f t="shared" si="12"/>
        <v>11222874.000000002</v>
      </c>
      <c r="O80" s="7">
        <f t="shared" si="12"/>
        <v>11222874.000000002</v>
      </c>
      <c r="P80" s="7">
        <f t="shared" si="12"/>
        <v>11222874.000000002</v>
      </c>
      <c r="Q80" s="7">
        <f t="shared" si="12"/>
        <v>11222874.000000002</v>
      </c>
      <c r="R80" s="7">
        <f t="shared" si="12"/>
        <v>11222874.000000002</v>
      </c>
      <c r="S80" s="7">
        <f t="shared" si="12"/>
        <v>11222874.000000002</v>
      </c>
      <c r="T80" s="7">
        <f t="shared" si="12"/>
        <v>11222874.000000002</v>
      </c>
      <c r="U80" s="7">
        <f t="shared" si="12"/>
        <v>11222874.000000002</v>
      </c>
      <c r="V80" s="7">
        <f t="shared" si="12"/>
        <v>11222874.000000002</v>
      </c>
      <c r="W80" s="7">
        <f t="shared" si="12"/>
        <v>11222874.000000002</v>
      </c>
      <c r="X80" s="7">
        <f t="shared" si="12"/>
        <v>11222874.000000002</v>
      </c>
      <c r="Y80" s="7">
        <f t="shared" si="12"/>
        <v>11222874.000000002</v>
      </c>
      <c r="Z80" s="7">
        <f t="shared" si="12"/>
        <v>11222874.000000002</v>
      </c>
      <c r="AA80" s="7">
        <f t="shared" si="12"/>
        <v>11222874.000000002</v>
      </c>
      <c r="AB80" s="7">
        <f t="shared" si="12"/>
        <v>11222874.000000002</v>
      </c>
      <c r="AC80" s="7">
        <f t="shared" si="12"/>
        <v>0</v>
      </c>
      <c r="AD80" s="7">
        <f t="shared" si="12"/>
        <v>0</v>
      </c>
      <c r="AE80" s="7">
        <f t="shared" si="12"/>
        <v>0</v>
      </c>
      <c r="AF80" s="7"/>
    </row>
    <row r="81" spans="2:32" s="2" customFormat="1" ht="13.5" thickBot="1" x14ac:dyDescent="0.35">
      <c r="B81" s="8" t="s">
        <v>5</v>
      </c>
      <c r="C81" s="26" t="s">
        <v>12</v>
      </c>
      <c r="D81" s="61"/>
      <c r="E81" s="9">
        <f>SUM(E77:E80)</f>
        <v>582878789.77874148</v>
      </c>
      <c r="F81" s="15"/>
      <c r="G81" s="5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2:32" s="2" customFormat="1" ht="13" x14ac:dyDescent="0.3">
      <c r="D82" s="56"/>
      <c r="J82" s="3"/>
      <c r="K82" s="3"/>
      <c r="L82" s="3"/>
      <c r="M82" s="3"/>
    </row>
    <row r="83" spans="2:32" s="2" customFormat="1" ht="16.5" customHeight="1" x14ac:dyDescent="0.35">
      <c r="B83" s="4" t="s">
        <v>6</v>
      </c>
      <c r="D83" s="56"/>
      <c r="J83" s="3"/>
      <c r="K83" s="3"/>
      <c r="L83" s="3"/>
      <c r="M83" s="3"/>
    </row>
    <row r="84" spans="2:32" s="2" customFormat="1" ht="14.5" customHeight="1" x14ac:dyDescent="0.35">
      <c r="B84" s="4"/>
      <c r="D84" s="56"/>
      <c r="E84" s="25" t="s">
        <v>16</v>
      </c>
      <c r="J84" s="3"/>
      <c r="K84" s="3"/>
      <c r="L84" s="3"/>
      <c r="M84" s="3"/>
    </row>
    <row r="85" spans="2:32" s="2" customFormat="1" ht="13" x14ac:dyDescent="0.3">
      <c r="B85" s="6" t="s">
        <v>7</v>
      </c>
      <c r="C85" s="19" t="s">
        <v>11</v>
      </c>
      <c r="D85" s="60">
        <f>D79</f>
        <v>8.2000000000000003E-2</v>
      </c>
      <c r="E85" s="7">
        <f>XNPV(D85,$G85:$AE85,G$64:AE$64)/(1+D85)^(1)</f>
        <v>617950.69030805735</v>
      </c>
      <c r="F85" s="7"/>
      <c r="G85" s="7">
        <f t="shared" ref="G85:AE85" si="13">$D$47*G72/12</f>
        <v>0</v>
      </c>
      <c r="H85" s="7">
        <f t="shared" si="13"/>
        <v>0</v>
      </c>
      <c r="I85" s="7">
        <f t="shared" si="13"/>
        <v>74819.160000000018</v>
      </c>
      <c r="J85" s="7">
        <f t="shared" si="13"/>
        <v>74819.160000000018</v>
      </c>
      <c r="K85" s="7">
        <f t="shared" si="13"/>
        <v>74819.160000000018</v>
      </c>
      <c r="L85" s="7">
        <f t="shared" si="13"/>
        <v>74819.160000000018</v>
      </c>
      <c r="M85" s="7">
        <f t="shared" si="13"/>
        <v>74819.160000000018</v>
      </c>
      <c r="N85" s="7">
        <f t="shared" si="13"/>
        <v>74819.160000000018</v>
      </c>
      <c r="O85" s="7">
        <f t="shared" si="13"/>
        <v>74819.160000000018</v>
      </c>
      <c r="P85" s="7">
        <f t="shared" si="13"/>
        <v>74819.160000000018</v>
      </c>
      <c r="Q85" s="7">
        <f t="shared" si="13"/>
        <v>74819.160000000018</v>
      </c>
      <c r="R85" s="7">
        <f t="shared" si="13"/>
        <v>74819.160000000018</v>
      </c>
      <c r="S85" s="7">
        <f t="shared" si="13"/>
        <v>74819.160000000018</v>
      </c>
      <c r="T85" s="7">
        <f t="shared" si="13"/>
        <v>74819.160000000018</v>
      </c>
      <c r="U85" s="7">
        <f t="shared" si="13"/>
        <v>74819.160000000018</v>
      </c>
      <c r="V85" s="7">
        <f t="shared" si="13"/>
        <v>74819.160000000018</v>
      </c>
      <c r="W85" s="7">
        <f t="shared" si="13"/>
        <v>74819.160000000018</v>
      </c>
      <c r="X85" s="7">
        <f t="shared" si="13"/>
        <v>74819.160000000018</v>
      </c>
      <c r="Y85" s="7">
        <f t="shared" si="13"/>
        <v>74819.160000000018</v>
      </c>
      <c r="Z85" s="7">
        <f t="shared" si="13"/>
        <v>74819.160000000018</v>
      </c>
      <c r="AA85" s="7">
        <f t="shared" si="13"/>
        <v>74819.160000000018</v>
      </c>
      <c r="AB85" s="7">
        <f t="shared" si="13"/>
        <v>74819.160000000018</v>
      </c>
      <c r="AC85" s="7">
        <f t="shared" si="13"/>
        <v>0</v>
      </c>
      <c r="AD85" s="7">
        <f t="shared" si="13"/>
        <v>0</v>
      </c>
      <c r="AE85" s="7">
        <f t="shared" si="13"/>
        <v>0</v>
      </c>
      <c r="AF85" s="7"/>
    </row>
    <row r="86" spans="2:32" s="2" customFormat="1" ht="13.5" thickBot="1" x14ac:dyDescent="0.35">
      <c r="B86" s="8" t="s">
        <v>22</v>
      </c>
      <c r="C86" s="26" t="s">
        <v>12</v>
      </c>
      <c r="D86" s="62"/>
      <c r="E86" s="9">
        <f>E85</f>
        <v>617950.69030805735</v>
      </c>
      <c r="F86" s="15"/>
      <c r="G86" s="7"/>
      <c r="J86" s="3"/>
      <c r="K86" s="3"/>
      <c r="L86" s="3"/>
      <c r="M86" s="3"/>
    </row>
    <row r="87" spans="2:32" s="2" customFormat="1" ht="13" x14ac:dyDescent="0.3">
      <c r="D87" s="56"/>
      <c r="J87" s="3"/>
      <c r="K87" s="3"/>
      <c r="L87" s="3"/>
      <c r="M87" s="3"/>
    </row>
    <row r="88" spans="2:32" s="2" customFormat="1" ht="16" thickBot="1" x14ac:dyDescent="0.35">
      <c r="B88" s="31" t="s">
        <v>8</v>
      </c>
      <c r="C88" s="32" t="s">
        <v>23</v>
      </c>
      <c r="D88" s="63"/>
      <c r="E88" s="33">
        <f>IFERROR(E81/E86,"")</f>
        <v>943.24482344726891</v>
      </c>
      <c r="F88" s="16"/>
      <c r="J88" s="3"/>
      <c r="K88" s="3"/>
      <c r="L88" s="3"/>
      <c r="M88" s="3"/>
    </row>
    <row r="89" spans="2:32" x14ac:dyDescent="0.35"/>
  </sheetData>
  <sheetProtection algorithmName="SHA-512" hashValue="aW2HFY/XgB1rA69YDvq1vf82X+vHkhW+ntx6VJ13FrQmFApJn2kvgIYC81nDSibsEs0v2lmHP3emawnUKQ8Vrg==" saltValue="YQWvllq48MBMy05NvvnWog==" spinCount="100000" sheet="1" objects="1" scenarios="1"/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9C9595-5BB8-4CBC-8B78-9194FA9A5B5C}">
          <x14:formula1>
            <xm:f>List!$A$2:$A$8</xm:f>
          </x14:formula1>
          <xm:sqref>D6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F0C9E-4404-4CB4-8D7C-5CE36F6C610A}">
  <dimension ref="A1:AO90"/>
  <sheetViews>
    <sheetView zoomScale="85" zoomScaleNormal="85" workbookViewId="0">
      <selection activeCell="E7" sqref="E7"/>
    </sheetView>
  </sheetViews>
  <sheetFormatPr defaultColWidth="0" defaultRowHeight="14.5" zeroHeight="1" x14ac:dyDescent="0.35"/>
  <cols>
    <col min="1" max="1" width="3.26953125" style="80" customWidth="1"/>
    <col min="2" max="2" width="34.6328125" style="80" customWidth="1"/>
    <col min="3" max="3" width="14.1796875" style="80" customWidth="1"/>
    <col min="4" max="4" width="28.1796875" style="131" customWidth="1"/>
    <col min="5" max="5" width="24.54296875" style="80" bestFit="1" customWidth="1"/>
    <col min="6" max="6" width="4.36328125" style="80" customWidth="1"/>
    <col min="7" max="29" width="11.7265625" style="80" customWidth="1"/>
    <col min="30" max="31" width="10.6328125" style="80" bestFit="1" customWidth="1"/>
    <col min="32" max="32" width="4.81640625" style="80" customWidth="1"/>
    <col min="33" max="36" width="10.453125" style="80" hidden="1" customWidth="1"/>
    <col min="37" max="41" width="8.90625" style="80" hidden="1" customWidth="1"/>
    <col min="42" max="16384" width="0" style="80" hidden="1"/>
  </cols>
  <sheetData>
    <row r="1" spans="1:20" s="79" customFormat="1" ht="24" thickBot="1" x14ac:dyDescent="0.6">
      <c r="A1" s="77"/>
      <c r="B1" s="77" t="s">
        <v>84</v>
      </c>
      <c r="C1" s="77"/>
      <c r="D1" s="78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x14ac:dyDescent="0.35">
      <c r="B2" s="75"/>
      <c r="C2" s="75"/>
      <c r="D2" s="81"/>
      <c r="E2" s="75"/>
      <c r="F2" s="75"/>
      <c r="G2" s="75"/>
      <c r="H2" s="75"/>
      <c r="I2" s="75"/>
      <c r="J2" s="75"/>
    </row>
    <row r="3" spans="1:20" ht="15.5" x14ac:dyDescent="0.35">
      <c r="B3" s="82" t="s">
        <v>36</v>
      </c>
      <c r="C3" s="75"/>
      <c r="D3" s="81"/>
      <c r="E3" s="75"/>
      <c r="F3" s="75"/>
      <c r="G3" s="75"/>
      <c r="H3" s="75"/>
      <c r="I3" s="75"/>
      <c r="J3" s="75"/>
    </row>
    <row r="4" spans="1:20" x14ac:dyDescent="0.35">
      <c r="B4" s="83" t="s">
        <v>38</v>
      </c>
      <c r="C4" s="84" t="s">
        <v>47</v>
      </c>
      <c r="D4" s="132"/>
      <c r="E4" s="75"/>
      <c r="F4" s="75"/>
      <c r="G4" s="75"/>
      <c r="H4" s="75"/>
      <c r="I4" s="75"/>
      <c r="J4" s="75"/>
    </row>
    <row r="5" spans="1:20" x14ac:dyDescent="0.35">
      <c r="B5" s="83" t="s">
        <v>39</v>
      </c>
      <c r="C5" s="84" t="s">
        <v>47</v>
      </c>
      <c r="D5" s="132"/>
      <c r="E5" s="75"/>
      <c r="F5" s="75"/>
      <c r="G5" s="75"/>
      <c r="H5" s="75"/>
      <c r="I5" s="75"/>
      <c r="J5" s="75"/>
    </row>
    <row r="6" spans="1:20" x14ac:dyDescent="0.35">
      <c r="B6" s="83" t="s">
        <v>37</v>
      </c>
      <c r="C6" s="84" t="s">
        <v>42</v>
      </c>
      <c r="D6" s="133"/>
      <c r="E6" s="75"/>
      <c r="F6" s="75"/>
      <c r="G6" s="75"/>
      <c r="H6" s="75"/>
      <c r="I6" s="75"/>
      <c r="J6" s="75"/>
      <c r="K6" s="75"/>
    </row>
    <row r="7" spans="1:20" x14ac:dyDescent="0.35">
      <c r="B7" s="83"/>
      <c r="C7" s="75"/>
      <c r="D7" s="81"/>
      <c r="E7" s="75"/>
      <c r="F7" s="75"/>
      <c r="G7" s="75"/>
      <c r="H7" s="75"/>
      <c r="I7" s="75"/>
      <c r="J7" s="75"/>
    </row>
    <row r="8" spans="1:20" ht="15.5" x14ac:dyDescent="0.35">
      <c r="B8" s="82" t="s">
        <v>31</v>
      </c>
      <c r="C8" s="75"/>
      <c r="D8" s="81"/>
      <c r="E8" s="75"/>
      <c r="F8" s="75"/>
      <c r="G8" s="75"/>
      <c r="H8" s="75"/>
      <c r="I8" s="75"/>
      <c r="J8" s="75"/>
    </row>
    <row r="9" spans="1:20" x14ac:dyDescent="0.35">
      <c r="B9" s="83" t="s">
        <v>15</v>
      </c>
      <c r="C9" s="84" t="s">
        <v>17</v>
      </c>
      <c r="D9" s="134"/>
      <c r="E9" s="75"/>
      <c r="F9" s="75"/>
      <c r="G9" s="75"/>
      <c r="H9" s="75"/>
      <c r="I9" s="75"/>
      <c r="J9" s="75"/>
      <c r="K9" s="75"/>
    </row>
    <row r="10" spans="1:20" x14ac:dyDescent="0.35">
      <c r="B10" s="83" t="s">
        <v>41</v>
      </c>
      <c r="C10" s="84" t="s">
        <v>17</v>
      </c>
      <c r="D10" s="134"/>
      <c r="E10" s="75"/>
      <c r="F10" s="75"/>
      <c r="G10" s="75"/>
      <c r="H10" s="75"/>
      <c r="I10" s="75"/>
      <c r="J10" s="75"/>
      <c r="K10" s="75"/>
    </row>
    <row r="11" spans="1:20" x14ac:dyDescent="0.35">
      <c r="B11" s="83" t="s">
        <v>40</v>
      </c>
      <c r="C11" s="84" t="s">
        <v>18</v>
      </c>
      <c r="D11" s="135"/>
      <c r="E11" s="75"/>
      <c r="F11" s="75"/>
      <c r="G11" s="75"/>
      <c r="H11" s="75"/>
      <c r="I11" s="75"/>
      <c r="J11" s="75"/>
      <c r="K11" s="75"/>
    </row>
    <row r="12" spans="1:20" x14ac:dyDescent="0.35">
      <c r="B12" s="83" t="s">
        <v>26</v>
      </c>
      <c r="C12" s="84" t="s">
        <v>17</v>
      </c>
      <c r="D12" s="85" t="str">
        <f>IFERROR(EOMONTH(D10,D11*12-1),"")</f>
        <v/>
      </c>
      <c r="E12" s="75"/>
      <c r="F12" s="75"/>
      <c r="G12" s="75"/>
      <c r="H12" s="75"/>
      <c r="I12" s="75"/>
      <c r="J12" s="75"/>
      <c r="K12" s="75"/>
    </row>
    <row r="13" spans="1:20" x14ac:dyDescent="0.35">
      <c r="B13" s="83"/>
      <c r="C13" s="84"/>
      <c r="D13" s="81"/>
      <c r="E13" s="75"/>
      <c r="F13" s="75"/>
      <c r="G13" s="75"/>
      <c r="H13" s="75"/>
      <c r="I13" s="75"/>
      <c r="J13" s="75"/>
      <c r="K13" s="75"/>
    </row>
    <row r="14" spans="1:20" x14ac:dyDescent="0.35">
      <c r="B14" s="83" t="s">
        <v>30</v>
      </c>
      <c r="C14" s="84" t="s">
        <v>17</v>
      </c>
      <c r="D14" s="86">
        <v>44287</v>
      </c>
      <c r="E14" s="75"/>
      <c r="F14" s="75"/>
      <c r="G14" s="75"/>
      <c r="H14" s="75"/>
      <c r="I14" s="75"/>
      <c r="J14" s="75"/>
      <c r="K14" s="75"/>
    </row>
    <row r="15" spans="1:20" x14ac:dyDescent="0.35">
      <c r="B15" s="75"/>
      <c r="C15" s="75"/>
      <c r="D15" s="81"/>
      <c r="E15" s="75"/>
      <c r="F15" s="75"/>
      <c r="G15" s="75"/>
      <c r="H15" s="75"/>
      <c r="I15" s="75"/>
      <c r="J15" s="75"/>
      <c r="K15" s="75"/>
    </row>
    <row r="16" spans="1:20" ht="16.5" customHeight="1" x14ac:dyDescent="0.35">
      <c r="B16" s="82" t="s">
        <v>21</v>
      </c>
      <c r="C16" s="75"/>
      <c r="D16" s="81"/>
      <c r="E16" s="75"/>
      <c r="F16" s="75"/>
      <c r="G16" s="75"/>
      <c r="H16" s="75"/>
      <c r="I16" s="75"/>
      <c r="J16" s="75"/>
      <c r="K16" s="75"/>
    </row>
    <row r="17" spans="2:11" x14ac:dyDescent="0.35">
      <c r="B17" s="83" t="s">
        <v>20</v>
      </c>
      <c r="C17" s="84" t="s">
        <v>19</v>
      </c>
      <c r="D17" s="135"/>
      <c r="E17" s="75"/>
      <c r="F17" s="75"/>
      <c r="G17" s="75"/>
      <c r="H17" s="75"/>
      <c r="I17" s="75"/>
      <c r="J17" s="75"/>
      <c r="K17" s="75"/>
    </row>
    <row r="18" spans="2:11" x14ac:dyDescent="0.35">
      <c r="B18" s="83"/>
      <c r="C18" s="84"/>
      <c r="D18" s="81"/>
      <c r="E18" s="75"/>
      <c r="F18" s="75"/>
      <c r="G18" s="75"/>
      <c r="H18" s="75"/>
      <c r="I18" s="75"/>
      <c r="J18" s="75"/>
      <c r="K18" s="75"/>
    </row>
    <row r="19" spans="2:11" x14ac:dyDescent="0.35">
      <c r="B19" s="87" t="s">
        <v>70</v>
      </c>
      <c r="D19" s="88"/>
      <c r="E19" s="75"/>
      <c r="F19" s="75"/>
      <c r="G19" s="75"/>
      <c r="H19" s="75"/>
      <c r="I19" s="75"/>
      <c r="J19" s="75"/>
    </row>
    <row r="20" spans="2:11" x14ac:dyDescent="0.35">
      <c r="B20" s="89" t="s">
        <v>0</v>
      </c>
      <c r="C20" s="89"/>
      <c r="D20" s="90" t="s">
        <v>25</v>
      </c>
      <c r="E20" s="75"/>
      <c r="F20" s="75"/>
      <c r="G20" s="75"/>
      <c r="H20" s="75"/>
      <c r="I20" s="75"/>
      <c r="J20" s="75"/>
    </row>
    <row r="21" spans="2:11" x14ac:dyDescent="0.35">
      <c r="B21" s="91">
        <v>0</v>
      </c>
      <c r="C21" s="84" t="s">
        <v>11</v>
      </c>
      <c r="D21" s="136"/>
      <c r="E21" s="75"/>
      <c r="F21" s="75"/>
      <c r="G21" s="75"/>
      <c r="H21" s="75"/>
      <c r="I21" s="75"/>
      <c r="J21" s="75"/>
      <c r="K21" s="75"/>
    </row>
    <row r="22" spans="2:11" x14ac:dyDescent="0.35">
      <c r="B22" s="91">
        <v>4.1666666666666699E-2</v>
      </c>
      <c r="C22" s="84" t="s">
        <v>11</v>
      </c>
      <c r="D22" s="137"/>
      <c r="E22" s="75"/>
      <c r="F22" s="75"/>
      <c r="G22" s="75"/>
      <c r="H22" s="75"/>
      <c r="I22" s="75"/>
      <c r="J22" s="75"/>
      <c r="K22" s="75"/>
    </row>
    <row r="23" spans="2:11" x14ac:dyDescent="0.35">
      <c r="B23" s="91">
        <v>8.3333333333333301E-2</v>
      </c>
      <c r="C23" s="84" t="s">
        <v>11</v>
      </c>
      <c r="D23" s="137"/>
      <c r="E23" s="75"/>
      <c r="F23" s="75"/>
      <c r="G23" s="75"/>
      <c r="H23" s="75"/>
      <c r="I23" s="75"/>
      <c r="J23" s="75"/>
      <c r="K23" s="75"/>
    </row>
    <row r="24" spans="2:11" x14ac:dyDescent="0.35">
      <c r="B24" s="91">
        <v>0.125</v>
      </c>
      <c r="C24" s="84" t="s">
        <v>11</v>
      </c>
      <c r="D24" s="137"/>
      <c r="E24" s="75"/>
      <c r="F24" s="75"/>
      <c r="G24" s="75"/>
      <c r="H24" s="75"/>
      <c r="I24" s="75"/>
      <c r="J24" s="75"/>
      <c r="K24" s="75"/>
    </row>
    <row r="25" spans="2:11" x14ac:dyDescent="0.35">
      <c r="B25" s="91">
        <v>0.16666666666666699</v>
      </c>
      <c r="C25" s="84" t="s">
        <v>11</v>
      </c>
      <c r="D25" s="137"/>
      <c r="E25" s="75"/>
      <c r="F25" s="75"/>
      <c r="G25" s="75"/>
      <c r="H25" s="75"/>
      <c r="I25" s="75"/>
      <c r="J25" s="75"/>
      <c r="K25" s="75"/>
    </row>
    <row r="26" spans="2:11" x14ac:dyDescent="0.35">
      <c r="B26" s="91">
        <v>0.20833333333333301</v>
      </c>
      <c r="C26" s="84" t="s">
        <v>11</v>
      </c>
      <c r="D26" s="137"/>
      <c r="E26" s="75"/>
      <c r="F26" s="75"/>
      <c r="G26" s="75"/>
      <c r="H26" s="75"/>
      <c r="I26" s="75"/>
      <c r="J26" s="75"/>
      <c r="K26" s="75"/>
    </row>
    <row r="27" spans="2:11" x14ac:dyDescent="0.35">
      <c r="B27" s="91">
        <v>0.25</v>
      </c>
      <c r="C27" s="84" t="s">
        <v>11</v>
      </c>
      <c r="D27" s="137"/>
      <c r="E27" s="75"/>
      <c r="F27" s="75"/>
      <c r="G27" s="75"/>
      <c r="H27" s="75"/>
      <c r="I27" s="75"/>
      <c r="J27" s="75"/>
      <c r="K27" s="75"/>
    </row>
    <row r="28" spans="2:11" x14ac:dyDescent="0.35">
      <c r="B28" s="91">
        <v>0.29166666666666702</v>
      </c>
      <c r="C28" s="84" t="s">
        <v>11</v>
      </c>
      <c r="D28" s="137"/>
      <c r="E28" s="75"/>
      <c r="F28" s="75"/>
      <c r="G28" s="75"/>
      <c r="H28" s="75"/>
      <c r="I28" s="75"/>
      <c r="J28" s="75"/>
      <c r="K28" s="75"/>
    </row>
    <row r="29" spans="2:11" x14ac:dyDescent="0.35">
      <c r="B29" s="91">
        <v>0.33333333333333298</v>
      </c>
      <c r="C29" s="84" t="s">
        <v>11</v>
      </c>
      <c r="D29" s="137"/>
      <c r="E29" s="75"/>
      <c r="F29" s="75"/>
      <c r="G29" s="75"/>
      <c r="H29" s="75"/>
      <c r="I29" s="75"/>
      <c r="J29" s="75"/>
      <c r="K29" s="75"/>
    </row>
    <row r="30" spans="2:11" x14ac:dyDescent="0.35">
      <c r="B30" s="91">
        <v>0.375</v>
      </c>
      <c r="C30" s="84" t="s">
        <v>11</v>
      </c>
      <c r="D30" s="137"/>
      <c r="E30" s="75"/>
      <c r="F30" s="75"/>
      <c r="G30" s="75"/>
      <c r="H30" s="75"/>
      <c r="I30" s="75"/>
      <c r="J30" s="75"/>
      <c r="K30" s="75"/>
    </row>
    <row r="31" spans="2:11" x14ac:dyDescent="0.35">
      <c r="B31" s="91">
        <v>0.41666666666666702</v>
      </c>
      <c r="C31" s="84" t="s">
        <v>11</v>
      </c>
      <c r="D31" s="137"/>
      <c r="E31" s="75"/>
      <c r="F31" s="75"/>
      <c r="G31" s="75"/>
      <c r="H31" s="75"/>
      <c r="I31" s="75"/>
      <c r="J31" s="75"/>
      <c r="K31" s="75"/>
    </row>
    <row r="32" spans="2:11" x14ac:dyDescent="0.35">
      <c r="B32" s="91">
        <v>0.45833333333333298</v>
      </c>
      <c r="C32" s="84" t="s">
        <v>11</v>
      </c>
      <c r="D32" s="137"/>
      <c r="E32" s="75"/>
      <c r="F32" s="75"/>
      <c r="G32" s="75"/>
      <c r="H32" s="75"/>
      <c r="I32" s="75"/>
      <c r="J32" s="75"/>
      <c r="K32" s="75"/>
    </row>
    <row r="33" spans="2:11" x14ac:dyDescent="0.35">
      <c r="B33" s="91">
        <v>0.5</v>
      </c>
      <c r="C33" s="84" t="s">
        <v>11</v>
      </c>
      <c r="D33" s="137"/>
      <c r="E33" s="75"/>
      <c r="F33" s="75"/>
      <c r="G33" s="75"/>
      <c r="H33" s="75"/>
      <c r="I33" s="75"/>
      <c r="J33" s="75"/>
      <c r="K33" s="75"/>
    </row>
    <row r="34" spans="2:11" x14ac:dyDescent="0.35">
      <c r="B34" s="91">
        <v>0.54166666666666696</v>
      </c>
      <c r="C34" s="84" t="s">
        <v>11</v>
      </c>
      <c r="D34" s="137"/>
      <c r="E34" s="75"/>
      <c r="F34" s="75"/>
      <c r="G34" s="75"/>
      <c r="H34" s="75"/>
      <c r="I34" s="75"/>
      <c r="J34" s="75"/>
      <c r="K34" s="75"/>
    </row>
    <row r="35" spans="2:11" x14ac:dyDescent="0.35">
      <c r="B35" s="91">
        <v>0.58333333333333304</v>
      </c>
      <c r="C35" s="84" t="s">
        <v>11</v>
      </c>
      <c r="D35" s="137"/>
      <c r="E35" s="75"/>
      <c r="F35" s="75"/>
      <c r="G35" s="75"/>
      <c r="H35" s="75"/>
      <c r="I35" s="75"/>
      <c r="J35" s="75"/>
      <c r="K35" s="75"/>
    </row>
    <row r="36" spans="2:11" x14ac:dyDescent="0.35">
      <c r="B36" s="91">
        <v>0.625</v>
      </c>
      <c r="C36" s="84" t="s">
        <v>11</v>
      </c>
      <c r="D36" s="137"/>
      <c r="E36" s="75"/>
      <c r="F36" s="75"/>
      <c r="G36" s="75"/>
      <c r="H36" s="75"/>
      <c r="I36" s="75"/>
      <c r="J36" s="75"/>
      <c r="K36" s="75"/>
    </row>
    <row r="37" spans="2:11" x14ac:dyDescent="0.35">
      <c r="B37" s="91">
        <v>0.66666666666666696</v>
      </c>
      <c r="C37" s="84" t="s">
        <v>11</v>
      </c>
      <c r="D37" s="137"/>
      <c r="E37" s="75"/>
      <c r="F37" s="75"/>
      <c r="G37" s="75"/>
      <c r="H37" s="75"/>
      <c r="I37" s="75"/>
      <c r="J37" s="75"/>
      <c r="K37" s="75"/>
    </row>
    <row r="38" spans="2:11" x14ac:dyDescent="0.35">
      <c r="B38" s="91">
        <v>0.70833333333333304</v>
      </c>
      <c r="C38" s="84" t="s">
        <v>11</v>
      </c>
      <c r="D38" s="137"/>
      <c r="E38" s="75"/>
      <c r="F38" s="75"/>
      <c r="G38" s="75"/>
      <c r="H38" s="75"/>
      <c r="I38" s="75"/>
      <c r="J38" s="75"/>
      <c r="K38" s="75"/>
    </row>
    <row r="39" spans="2:11" x14ac:dyDescent="0.35">
      <c r="B39" s="91">
        <v>0.75</v>
      </c>
      <c r="C39" s="84" t="s">
        <v>11</v>
      </c>
      <c r="D39" s="137"/>
      <c r="E39" s="75"/>
      <c r="F39" s="75"/>
      <c r="G39" s="75"/>
      <c r="H39" s="75"/>
      <c r="I39" s="75"/>
      <c r="J39" s="75"/>
      <c r="K39" s="75"/>
    </row>
    <row r="40" spans="2:11" x14ac:dyDescent="0.35">
      <c r="B40" s="91">
        <v>0.79166666666666696</v>
      </c>
      <c r="C40" s="84" t="s">
        <v>11</v>
      </c>
      <c r="D40" s="137"/>
      <c r="E40" s="75"/>
      <c r="F40" s="75"/>
      <c r="G40" s="75"/>
      <c r="H40" s="75"/>
      <c r="I40" s="75"/>
      <c r="J40" s="75"/>
      <c r="K40" s="75"/>
    </row>
    <row r="41" spans="2:11" x14ac:dyDescent="0.35">
      <c r="B41" s="91">
        <v>0.83333333333333304</v>
      </c>
      <c r="C41" s="84" t="s">
        <v>11</v>
      </c>
      <c r="D41" s="137"/>
      <c r="E41" s="75"/>
      <c r="F41" s="75"/>
      <c r="G41" s="75"/>
      <c r="H41" s="75"/>
      <c r="I41" s="75"/>
      <c r="J41" s="75"/>
      <c r="K41" s="75"/>
    </row>
    <row r="42" spans="2:11" x14ac:dyDescent="0.35">
      <c r="B42" s="91">
        <v>0.875000000000001</v>
      </c>
      <c r="C42" s="84" t="s">
        <v>11</v>
      </c>
      <c r="D42" s="137"/>
      <c r="E42" s="75"/>
      <c r="F42" s="75"/>
      <c r="G42" s="75"/>
      <c r="H42" s="75"/>
      <c r="I42" s="75"/>
      <c r="J42" s="75"/>
      <c r="K42" s="75"/>
    </row>
    <row r="43" spans="2:11" x14ac:dyDescent="0.35">
      <c r="B43" s="91">
        <v>0.91666666666666796</v>
      </c>
      <c r="C43" s="84" t="s">
        <v>11</v>
      </c>
      <c r="D43" s="137"/>
      <c r="E43" s="75"/>
      <c r="F43" s="75"/>
      <c r="G43" s="75"/>
      <c r="H43" s="75"/>
      <c r="I43" s="75"/>
      <c r="J43" s="75"/>
      <c r="K43" s="75"/>
    </row>
    <row r="44" spans="2:11" x14ac:dyDescent="0.35">
      <c r="B44" s="91">
        <v>0.95833333333333504</v>
      </c>
      <c r="C44" s="84" t="s">
        <v>11</v>
      </c>
      <c r="D44" s="138"/>
      <c r="E44" s="75"/>
      <c r="F44" s="75"/>
      <c r="G44" s="75"/>
      <c r="H44" s="75"/>
      <c r="I44" s="75"/>
      <c r="J44" s="75"/>
      <c r="K44" s="75"/>
    </row>
    <row r="45" spans="2:11" x14ac:dyDescent="0.35">
      <c r="B45" s="92" t="s">
        <v>73</v>
      </c>
      <c r="C45" s="93" t="s">
        <v>11</v>
      </c>
      <c r="D45" s="94">
        <f>SUM(D21:D44)</f>
        <v>0</v>
      </c>
      <c r="E45" s="95"/>
      <c r="F45" s="75"/>
      <c r="G45" s="75"/>
      <c r="H45" s="75"/>
      <c r="I45" s="75"/>
      <c r="J45" s="75"/>
      <c r="K45" s="75"/>
    </row>
    <row r="46" spans="2:11" x14ac:dyDescent="0.35">
      <c r="B46" s="96"/>
      <c r="C46" s="96"/>
      <c r="D46" s="97"/>
      <c r="E46" s="96"/>
      <c r="F46" s="75"/>
      <c r="G46" s="75"/>
      <c r="H46" s="75"/>
      <c r="I46" s="75"/>
      <c r="J46" s="75"/>
      <c r="K46" s="75"/>
    </row>
    <row r="47" spans="2:11" x14ac:dyDescent="0.35">
      <c r="B47" s="83" t="s">
        <v>34</v>
      </c>
      <c r="C47" s="84" t="s">
        <v>11</v>
      </c>
      <c r="D47" s="98">
        <f>D45*365</f>
        <v>0</v>
      </c>
      <c r="E47" s="75"/>
      <c r="F47" s="75"/>
      <c r="G47" s="75"/>
      <c r="H47" s="75"/>
      <c r="I47" s="75"/>
      <c r="J47" s="75"/>
      <c r="K47" s="75"/>
    </row>
    <row r="48" spans="2:11" x14ac:dyDescent="0.35">
      <c r="B48" s="83" t="s">
        <v>1</v>
      </c>
      <c r="C48" s="84" t="s">
        <v>24</v>
      </c>
      <c r="D48" s="99" t="str">
        <f>IFERROR(D47/(D17*365*24),"")</f>
        <v/>
      </c>
      <c r="E48" s="75"/>
      <c r="F48" s="75"/>
      <c r="G48" s="75"/>
      <c r="H48" s="75"/>
      <c r="I48" s="75"/>
      <c r="J48" s="75"/>
      <c r="K48" s="75"/>
    </row>
    <row r="49" spans="1:32" x14ac:dyDescent="0.35">
      <c r="B49" s="75"/>
      <c r="C49" s="75"/>
      <c r="D49" s="81"/>
      <c r="E49" s="75"/>
      <c r="F49" s="75"/>
      <c r="G49" s="75"/>
      <c r="H49" s="75"/>
      <c r="I49" s="75"/>
      <c r="J49" s="75"/>
    </row>
    <row r="50" spans="1:32" ht="15.5" x14ac:dyDescent="0.35">
      <c r="B50" s="82" t="s">
        <v>74</v>
      </c>
      <c r="C50" s="75"/>
      <c r="D50" s="81"/>
      <c r="E50" s="75"/>
      <c r="F50" s="75"/>
      <c r="G50" s="75"/>
      <c r="H50" s="75"/>
      <c r="I50" s="75"/>
      <c r="J50" s="75"/>
    </row>
    <row r="51" spans="1:32" x14ac:dyDescent="0.35">
      <c r="B51" s="83" t="s">
        <v>44</v>
      </c>
      <c r="C51" s="84" t="s">
        <v>23</v>
      </c>
      <c r="D51" s="135"/>
      <c r="E51" s="100" t="s">
        <v>45</v>
      </c>
      <c r="F51" s="75"/>
      <c r="G51" s="75"/>
      <c r="H51" s="75"/>
      <c r="I51" s="75"/>
      <c r="J51" s="75"/>
      <c r="K51" s="75"/>
    </row>
    <row r="52" spans="1:32" x14ac:dyDescent="0.35">
      <c r="B52" s="83" t="s">
        <v>2</v>
      </c>
      <c r="C52" s="84" t="s">
        <v>33</v>
      </c>
      <c r="D52" s="135"/>
      <c r="E52" s="75"/>
      <c r="F52" s="75"/>
      <c r="G52" s="75"/>
      <c r="H52" s="75"/>
      <c r="I52" s="75"/>
      <c r="J52" s="75"/>
      <c r="K52" s="75"/>
    </row>
    <row r="53" spans="1:32" x14ac:dyDescent="0.35">
      <c r="B53" s="83"/>
      <c r="C53" s="84"/>
      <c r="D53" s="75"/>
      <c r="E53" s="75"/>
      <c r="F53" s="75"/>
      <c r="G53" s="75"/>
      <c r="H53" s="75"/>
      <c r="I53" s="75"/>
      <c r="J53" s="75"/>
      <c r="K53" s="75"/>
    </row>
    <row r="54" spans="1:32" ht="15.5" x14ac:dyDescent="0.35">
      <c r="B54" s="82" t="s">
        <v>80</v>
      </c>
      <c r="C54" s="75"/>
      <c r="D54" s="81"/>
      <c r="E54" s="75"/>
      <c r="F54" s="75"/>
      <c r="G54" s="75"/>
      <c r="H54" s="75"/>
      <c r="I54" s="75"/>
      <c r="J54" s="75"/>
    </row>
    <row r="55" spans="1:32" x14ac:dyDescent="0.35">
      <c r="B55" s="83" t="s">
        <v>77</v>
      </c>
      <c r="C55" s="84" t="s">
        <v>23</v>
      </c>
      <c r="D55" s="135"/>
      <c r="E55" s="100" t="s">
        <v>82</v>
      </c>
      <c r="F55" s="75"/>
      <c r="G55" s="75"/>
      <c r="H55" s="75"/>
      <c r="I55" s="75"/>
      <c r="J55" s="75"/>
      <c r="K55" s="75"/>
    </row>
    <row r="56" spans="1:32" x14ac:dyDescent="0.35">
      <c r="B56" s="83" t="s">
        <v>78</v>
      </c>
      <c r="C56" s="84" t="s">
        <v>23</v>
      </c>
      <c r="D56" s="139"/>
      <c r="E56" s="100" t="s">
        <v>81</v>
      </c>
      <c r="F56" s="75"/>
      <c r="G56" s="75"/>
      <c r="H56" s="75"/>
      <c r="I56" s="75"/>
      <c r="J56" s="75"/>
      <c r="K56" s="75"/>
    </row>
    <row r="57" spans="1:32" ht="15" thickBot="1" x14ac:dyDescent="0.4">
      <c r="B57" s="83" t="s">
        <v>79</v>
      </c>
      <c r="C57" s="84" t="s">
        <v>23</v>
      </c>
      <c r="D57" s="101">
        <f>SUM(D55:D56)</f>
        <v>0</v>
      </c>
      <c r="E57" s="75"/>
      <c r="F57" s="75"/>
      <c r="G57" s="75"/>
      <c r="H57" s="75"/>
      <c r="I57" s="75"/>
      <c r="J57" s="75"/>
      <c r="K57" s="75"/>
    </row>
    <row r="58" spans="1:32" x14ac:dyDescent="0.35">
      <c r="C58" s="75"/>
      <c r="D58" s="81"/>
      <c r="E58" s="75"/>
      <c r="F58" s="75"/>
      <c r="G58" s="75"/>
      <c r="H58" s="75"/>
      <c r="I58" s="75"/>
      <c r="J58" s="75"/>
    </row>
    <row r="59" spans="1:32" ht="15.5" x14ac:dyDescent="0.35">
      <c r="B59" s="82" t="s">
        <v>75</v>
      </c>
      <c r="C59" s="75"/>
      <c r="D59" s="81"/>
      <c r="E59" s="75"/>
      <c r="F59" s="75"/>
      <c r="G59" s="75"/>
      <c r="H59" s="75"/>
      <c r="I59" s="75"/>
      <c r="J59" s="75"/>
    </row>
    <row r="60" spans="1:32" x14ac:dyDescent="0.35">
      <c r="B60" s="83" t="s">
        <v>48</v>
      </c>
      <c r="C60" s="84" t="s">
        <v>12</v>
      </c>
      <c r="D60" s="135"/>
      <c r="E60" s="100" t="s">
        <v>76</v>
      </c>
      <c r="F60" s="75"/>
      <c r="G60" s="75"/>
      <c r="H60" s="75"/>
      <c r="I60" s="75"/>
      <c r="J60" s="75"/>
    </row>
    <row r="61" spans="1:32" x14ac:dyDescent="0.35">
      <c r="C61" s="75"/>
      <c r="D61" s="81"/>
      <c r="E61" s="75"/>
      <c r="F61" s="75"/>
      <c r="G61" s="75"/>
      <c r="H61" s="75"/>
      <c r="I61" s="75"/>
      <c r="J61" s="75"/>
    </row>
    <row r="62" spans="1:32" s="79" customFormat="1" ht="24" thickBot="1" x14ac:dyDescent="0.6">
      <c r="A62" s="77"/>
      <c r="B62" s="77" t="s">
        <v>3</v>
      </c>
      <c r="C62" s="77"/>
      <c r="D62" s="78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</row>
    <row r="63" spans="1:32" s="102" customFormat="1" ht="13" x14ac:dyDescent="0.3">
      <c r="D63" s="103"/>
      <c r="J63" s="104"/>
      <c r="K63" s="104"/>
      <c r="L63" s="104"/>
      <c r="M63" s="104"/>
    </row>
    <row r="64" spans="1:32" s="108" customFormat="1" ht="13" x14ac:dyDescent="0.3">
      <c r="A64" s="105"/>
      <c r="B64" s="105" t="s">
        <v>9</v>
      </c>
      <c r="C64" s="105"/>
      <c r="D64" s="106"/>
      <c r="E64" s="105"/>
      <c r="F64" s="105"/>
      <c r="G64" s="107">
        <f>D14</f>
        <v>44287</v>
      </c>
      <c r="H64" s="107">
        <f>G65+1</f>
        <v>44652</v>
      </c>
      <c r="I64" s="107">
        <f t="shared" ref="I64:AE64" si="0">H65+1</f>
        <v>45017</v>
      </c>
      <c r="J64" s="107">
        <f t="shared" si="0"/>
        <v>45383</v>
      </c>
      <c r="K64" s="107">
        <f t="shared" si="0"/>
        <v>45748</v>
      </c>
      <c r="L64" s="107">
        <f t="shared" si="0"/>
        <v>46113</v>
      </c>
      <c r="M64" s="107">
        <f t="shared" si="0"/>
        <v>46478</v>
      </c>
      <c r="N64" s="107">
        <f t="shared" si="0"/>
        <v>46844</v>
      </c>
      <c r="O64" s="107">
        <f t="shared" si="0"/>
        <v>47209</v>
      </c>
      <c r="P64" s="107">
        <f t="shared" si="0"/>
        <v>47574</v>
      </c>
      <c r="Q64" s="107">
        <f t="shared" si="0"/>
        <v>47939</v>
      </c>
      <c r="R64" s="107">
        <f t="shared" si="0"/>
        <v>48305</v>
      </c>
      <c r="S64" s="107">
        <f t="shared" si="0"/>
        <v>48670</v>
      </c>
      <c r="T64" s="107">
        <f t="shared" si="0"/>
        <v>49035</v>
      </c>
      <c r="U64" s="107">
        <f t="shared" si="0"/>
        <v>49400</v>
      </c>
      <c r="V64" s="107">
        <f t="shared" si="0"/>
        <v>49766</v>
      </c>
      <c r="W64" s="107">
        <f t="shared" si="0"/>
        <v>50131</v>
      </c>
      <c r="X64" s="107">
        <f t="shared" si="0"/>
        <v>50496</v>
      </c>
      <c r="Y64" s="107">
        <f t="shared" si="0"/>
        <v>50861</v>
      </c>
      <c r="Z64" s="107">
        <f t="shared" si="0"/>
        <v>51227</v>
      </c>
      <c r="AA64" s="107">
        <f t="shared" si="0"/>
        <v>51592</v>
      </c>
      <c r="AB64" s="107">
        <f t="shared" si="0"/>
        <v>51957</v>
      </c>
      <c r="AC64" s="107">
        <f t="shared" si="0"/>
        <v>52322</v>
      </c>
      <c r="AD64" s="107">
        <f t="shared" si="0"/>
        <v>52688</v>
      </c>
      <c r="AE64" s="107">
        <f t="shared" si="0"/>
        <v>53053</v>
      </c>
      <c r="AF64" s="107"/>
    </row>
    <row r="65" spans="1:32" s="108" customFormat="1" ht="13" x14ac:dyDescent="0.3">
      <c r="A65" s="105"/>
      <c r="B65" s="105" t="s">
        <v>10</v>
      </c>
      <c r="C65" s="105"/>
      <c r="D65" s="106"/>
      <c r="E65" s="109"/>
      <c r="F65" s="109"/>
      <c r="G65" s="107">
        <f>EOMONTH(G64,11)</f>
        <v>44651</v>
      </c>
      <c r="H65" s="107">
        <f>EOMONTH(H64,11)</f>
        <v>45016</v>
      </c>
      <c r="I65" s="107">
        <f t="shared" ref="I65:AE65" si="1">EOMONTH(I64,11)</f>
        <v>45382</v>
      </c>
      <c r="J65" s="107">
        <f t="shared" si="1"/>
        <v>45747</v>
      </c>
      <c r="K65" s="107">
        <f t="shared" si="1"/>
        <v>46112</v>
      </c>
      <c r="L65" s="107">
        <f t="shared" si="1"/>
        <v>46477</v>
      </c>
      <c r="M65" s="107">
        <f t="shared" si="1"/>
        <v>46843</v>
      </c>
      <c r="N65" s="107">
        <f t="shared" si="1"/>
        <v>47208</v>
      </c>
      <c r="O65" s="107">
        <f t="shared" si="1"/>
        <v>47573</v>
      </c>
      <c r="P65" s="107">
        <f t="shared" si="1"/>
        <v>47938</v>
      </c>
      <c r="Q65" s="107">
        <f t="shared" si="1"/>
        <v>48304</v>
      </c>
      <c r="R65" s="107">
        <f t="shared" si="1"/>
        <v>48669</v>
      </c>
      <c r="S65" s="107">
        <f t="shared" si="1"/>
        <v>49034</v>
      </c>
      <c r="T65" s="107">
        <f t="shared" si="1"/>
        <v>49399</v>
      </c>
      <c r="U65" s="107">
        <f t="shared" si="1"/>
        <v>49765</v>
      </c>
      <c r="V65" s="107">
        <f t="shared" si="1"/>
        <v>50130</v>
      </c>
      <c r="W65" s="107">
        <f t="shared" si="1"/>
        <v>50495</v>
      </c>
      <c r="X65" s="107">
        <f t="shared" si="1"/>
        <v>50860</v>
      </c>
      <c r="Y65" s="107">
        <f t="shared" si="1"/>
        <v>51226</v>
      </c>
      <c r="Z65" s="107">
        <f t="shared" si="1"/>
        <v>51591</v>
      </c>
      <c r="AA65" s="107">
        <f t="shared" si="1"/>
        <v>51956</v>
      </c>
      <c r="AB65" s="107">
        <f t="shared" si="1"/>
        <v>52321</v>
      </c>
      <c r="AC65" s="107">
        <f t="shared" si="1"/>
        <v>52687</v>
      </c>
      <c r="AD65" s="107">
        <f t="shared" si="1"/>
        <v>53052</v>
      </c>
      <c r="AE65" s="107">
        <f t="shared" si="1"/>
        <v>53417</v>
      </c>
      <c r="AF65" s="107"/>
    </row>
    <row r="66" spans="1:32" s="102" customFormat="1" ht="13" x14ac:dyDescent="0.3">
      <c r="D66" s="103"/>
      <c r="J66" s="104"/>
      <c r="K66" s="104"/>
      <c r="L66" s="104"/>
      <c r="M66" s="104"/>
    </row>
    <row r="67" spans="1:32" s="102" customFormat="1" ht="13" x14ac:dyDescent="0.3">
      <c r="A67" s="110"/>
      <c r="B67" s="110" t="s">
        <v>13</v>
      </c>
      <c r="D67" s="103"/>
      <c r="J67" s="104"/>
      <c r="K67" s="104"/>
      <c r="L67" s="104"/>
      <c r="M67" s="104"/>
    </row>
    <row r="68" spans="1:32" s="102" customFormat="1" ht="13" x14ac:dyDescent="0.3">
      <c r="A68" s="110"/>
      <c r="B68" s="111" t="s">
        <v>27</v>
      </c>
      <c r="D68" s="103"/>
      <c r="G68" s="112">
        <f t="shared" ref="G68:AE68" si="2">IF(AND($D$9&gt;=G64,$D$9&lt;=G65),1,0)</f>
        <v>0</v>
      </c>
      <c r="H68" s="112">
        <f t="shared" si="2"/>
        <v>0</v>
      </c>
      <c r="I68" s="112">
        <f t="shared" si="2"/>
        <v>0</v>
      </c>
      <c r="J68" s="112">
        <f t="shared" si="2"/>
        <v>0</v>
      </c>
      <c r="K68" s="112">
        <f t="shared" si="2"/>
        <v>0</v>
      </c>
      <c r="L68" s="112">
        <f t="shared" si="2"/>
        <v>0</v>
      </c>
      <c r="M68" s="112">
        <f t="shared" si="2"/>
        <v>0</v>
      </c>
      <c r="N68" s="112">
        <f t="shared" si="2"/>
        <v>0</v>
      </c>
      <c r="O68" s="112">
        <f t="shared" si="2"/>
        <v>0</v>
      </c>
      <c r="P68" s="112">
        <f t="shared" si="2"/>
        <v>0</v>
      </c>
      <c r="Q68" s="112">
        <f t="shared" si="2"/>
        <v>0</v>
      </c>
      <c r="R68" s="112">
        <f t="shared" si="2"/>
        <v>0</v>
      </c>
      <c r="S68" s="112">
        <f t="shared" si="2"/>
        <v>0</v>
      </c>
      <c r="T68" s="112">
        <f t="shared" si="2"/>
        <v>0</v>
      </c>
      <c r="U68" s="112">
        <f t="shared" si="2"/>
        <v>0</v>
      </c>
      <c r="V68" s="112">
        <f t="shared" si="2"/>
        <v>0</v>
      </c>
      <c r="W68" s="112">
        <f t="shared" si="2"/>
        <v>0</v>
      </c>
      <c r="X68" s="112">
        <f t="shared" si="2"/>
        <v>0</v>
      </c>
      <c r="Y68" s="112">
        <f t="shared" si="2"/>
        <v>0</v>
      </c>
      <c r="Z68" s="112">
        <f t="shared" si="2"/>
        <v>0</v>
      </c>
      <c r="AA68" s="112">
        <f t="shared" si="2"/>
        <v>0</v>
      </c>
      <c r="AB68" s="112">
        <f t="shared" si="2"/>
        <v>0</v>
      </c>
      <c r="AC68" s="112">
        <f t="shared" si="2"/>
        <v>0</v>
      </c>
      <c r="AD68" s="112">
        <f t="shared" si="2"/>
        <v>0</v>
      </c>
      <c r="AE68" s="112">
        <f t="shared" si="2"/>
        <v>0</v>
      </c>
      <c r="AF68" s="112"/>
    </row>
    <row r="69" spans="1:32" s="102" customFormat="1" ht="13" x14ac:dyDescent="0.3">
      <c r="A69" s="110"/>
      <c r="B69" s="111" t="s">
        <v>28</v>
      </c>
      <c r="D69" s="103"/>
      <c r="G69" s="112">
        <f t="shared" ref="G69:AE69" si="3">IF(AND(G65&gt;=$D$10,G64&lt;=$D$12),1,0)</f>
        <v>1</v>
      </c>
      <c r="H69" s="112">
        <f t="shared" si="3"/>
        <v>1</v>
      </c>
      <c r="I69" s="112">
        <f t="shared" si="3"/>
        <v>1</v>
      </c>
      <c r="J69" s="112">
        <f t="shared" si="3"/>
        <v>1</v>
      </c>
      <c r="K69" s="112">
        <f t="shared" si="3"/>
        <v>1</v>
      </c>
      <c r="L69" s="112">
        <f t="shared" si="3"/>
        <v>1</v>
      </c>
      <c r="M69" s="112">
        <f t="shared" si="3"/>
        <v>1</v>
      </c>
      <c r="N69" s="112">
        <f t="shared" si="3"/>
        <v>1</v>
      </c>
      <c r="O69" s="112">
        <f t="shared" si="3"/>
        <v>1</v>
      </c>
      <c r="P69" s="112">
        <f t="shared" si="3"/>
        <v>1</v>
      </c>
      <c r="Q69" s="112">
        <f t="shared" si="3"/>
        <v>1</v>
      </c>
      <c r="R69" s="112">
        <f t="shared" si="3"/>
        <v>1</v>
      </c>
      <c r="S69" s="112">
        <f t="shared" si="3"/>
        <v>1</v>
      </c>
      <c r="T69" s="112">
        <f t="shared" si="3"/>
        <v>1</v>
      </c>
      <c r="U69" s="112">
        <f t="shared" si="3"/>
        <v>1</v>
      </c>
      <c r="V69" s="112">
        <f t="shared" si="3"/>
        <v>1</v>
      </c>
      <c r="W69" s="112">
        <f t="shared" si="3"/>
        <v>1</v>
      </c>
      <c r="X69" s="112">
        <f t="shared" si="3"/>
        <v>1</v>
      </c>
      <c r="Y69" s="112">
        <f t="shared" si="3"/>
        <v>1</v>
      </c>
      <c r="Z69" s="112">
        <f t="shared" si="3"/>
        <v>1</v>
      </c>
      <c r="AA69" s="112">
        <f t="shared" si="3"/>
        <v>1</v>
      </c>
      <c r="AB69" s="112">
        <f t="shared" si="3"/>
        <v>1</v>
      </c>
      <c r="AC69" s="112">
        <f t="shared" si="3"/>
        <v>1</v>
      </c>
      <c r="AD69" s="112">
        <f t="shared" si="3"/>
        <v>1</v>
      </c>
      <c r="AE69" s="112">
        <f t="shared" si="3"/>
        <v>1</v>
      </c>
      <c r="AF69" s="112"/>
    </row>
    <row r="70" spans="1:32" s="102" customFormat="1" ht="13" x14ac:dyDescent="0.3">
      <c r="A70" s="110"/>
      <c r="B70" s="111" t="s">
        <v>32</v>
      </c>
      <c r="D70" s="103"/>
      <c r="G70" s="112">
        <f t="shared" ref="G70:AE70" si="4">IF(AND($D$10&gt;=G64,$D$10&lt;=G65),1,0)</f>
        <v>0</v>
      </c>
      <c r="H70" s="112">
        <f t="shared" si="4"/>
        <v>0</v>
      </c>
      <c r="I70" s="112">
        <f t="shared" si="4"/>
        <v>0</v>
      </c>
      <c r="J70" s="112">
        <f t="shared" si="4"/>
        <v>0</v>
      </c>
      <c r="K70" s="112">
        <f t="shared" si="4"/>
        <v>0</v>
      </c>
      <c r="L70" s="112">
        <f t="shared" si="4"/>
        <v>0</v>
      </c>
      <c r="M70" s="112">
        <f t="shared" si="4"/>
        <v>0</v>
      </c>
      <c r="N70" s="112">
        <f t="shared" si="4"/>
        <v>0</v>
      </c>
      <c r="O70" s="112">
        <f t="shared" si="4"/>
        <v>0</v>
      </c>
      <c r="P70" s="112">
        <f t="shared" si="4"/>
        <v>0</v>
      </c>
      <c r="Q70" s="112">
        <f t="shared" si="4"/>
        <v>0</v>
      </c>
      <c r="R70" s="112">
        <f t="shared" si="4"/>
        <v>0</v>
      </c>
      <c r="S70" s="112">
        <f t="shared" si="4"/>
        <v>0</v>
      </c>
      <c r="T70" s="112">
        <f t="shared" si="4"/>
        <v>0</v>
      </c>
      <c r="U70" s="112">
        <f t="shared" si="4"/>
        <v>0</v>
      </c>
      <c r="V70" s="112">
        <f t="shared" si="4"/>
        <v>0</v>
      </c>
      <c r="W70" s="112">
        <f t="shared" si="4"/>
        <v>0</v>
      </c>
      <c r="X70" s="112">
        <f t="shared" si="4"/>
        <v>0</v>
      </c>
      <c r="Y70" s="112">
        <f t="shared" si="4"/>
        <v>0</v>
      </c>
      <c r="Z70" s="112">
        <f t="shared" si="4"/>
        <v>0</v>
      </c>
      <c r="AA70" s="112">
        <f t="shared" si="4"/>
        <v>0</v>
      </c>
      <c r="AB70" s="112">
        <f t="shared" si="4"/>
        <v>0</v>
      </c>
      <c r="AC70" s="112">
        <f t="shared" si="4"/>
        <v>0</v>
      </c>
      <c r="AD70" s="112">
        <f t="shared" si="4"/>
        <v>0</v>
      </c>
      <c r="AE70" s="112">
        <f t="shared" si="4"/>
        <v>0</v>
      </c>
      <c r="AF70" s="112"/>
    </row>
    <row r="71" spans="1:32" s="102" customFormat="1" ht="13" x14ac:dyDescent="0.3">
      <c r="A71" s="110"/>
      <c r="B71" s="111" t="s">
        <v>29</v>
      </c>
      <c r="D71" s="103"/>
      <c r="G71" s="112">
        <f t="shared" ref="G71:AE71" si="5">IF(AND($D$12&gt;=G64,$D$12&lt;=G65),1,0)</f>
        <v>0</v>
      </c>
      <c r="H71" s="112">
        <f t="shared" si="5"/>
        <v>0</v>
      </c>
      <c r="I71" s="112">
        <f t="shared" si="5"/>
        <v>0</v>
      </c>
      <c r="J71" s="112">
        <f t="shared" si="5"/>
        <v>0</v>
      </c>
      <c r="K71" s="112">
        <f t="shared" si="5"/>
        <v>0</v>
      </c>
      <c r="L71" s="112">
        <f t="shared" si="5"/>
        <v>0</v>
      </c>
      <c r="M71" s="112">
        <f t="shared" si="5"/>
        <v>0</v>
      </c>
      <c r="N71" s="112">
        <f t="shared" si="5"/>
        <v>0</v>
      </c>
      <c r="O71" s="112">
        <f t="shared" si="5"/>
        <v>0</v>
      </c>
      <c r="P71" s="112">
        <f t="shared" si="5"/>
        <v>0</v>
      </c>
      <c r="Q71" s="112">
        <f t="shared" si="5"/>
        <v>0</v>
      </c>
      <c r="R71" s="112">
        <f t="shared" si="5"/>
        <v>0</v>
      </c>
      <c r="S71" s="112">
        <f t="shared" si="5"/>
        <v>0</v>
      </c>
      <c r="T71" s="112">
        <f t="shared" si="5"/>
        <v>0</v>
      </c>
      <c r="U71" s="112">
        <f t="shared" si="5"/>
        <v>0</v>
      </c>
      <c r="V71" s="112">
        <f t="shared" si="5"/>
        <v>0</v>
      </c>
      <c r="W71" s="112">
        <f t="shared" si="5"/>
        <v>0</v>
      </c>
      <c r="X71" s="112">
        <f t="shared" si="5"/>
        <v>0</v>
      </c>
      <c r="Y71" s="112">
        <f t="shared" si="5"/>
        <v>0</v>
      </c>
      <c r="Z71" s="112">
        <f t="shared" si="5"/>
        <v>0</v>
      </c>
      <c r="AA71" s="112">
        <f t="shared" si="5"/>
        <v>0</v>
      </c>
      <c r="AB71" s="112">
        <f t="shared" si="5"/>
        <v>0</v>
      </c>
      <c r="AC71" s="112">
        <f t="shared" si="5"/>
        <v>0</v>
      </c>
      <c r="AD71" s="112">
        <f t="shared" si="5"/>
        <v>0</v>
      </c>
      <c r="AE71" s="112">
        <f t="shared" si="5"/>
        <v>0</v>
      </c>
      <c r="AF71" s="112"/>
    </row>
    <row r="72" spans="1:32" s="112" customFormat="1" ht="13" x14ac:dyDescent="0.3">
      <c r="A72" s="102"/>
      <c r="B72" s="111" t="s">
        <v>14</v>
      </c>
      <c r="C72" s="102"/>
      <c r="D72" s="103"/>
      <c r="E72" s="102"/>
      <c r="F72" s="102"/>
      <c r="G72" s="112">
        <f t="shared" ref="G72:AE72" si="6">IF(G70=1,DATEDIF($D$10,G65+1,"m"),IF(G71=1,DATEDIF(G64,$D$12+1,"m"),DATEDIF(G64,G65+1,"m")))*G69</f>
        <v>12</v>
      </c>
      <c r="H72" s="112">
        <f t="shared" si="6"/>
        <v>12</v>
      </c>
      <c r="I72" s="112">
        <f t="shared" si="6"/>
        <v>12</v>
      </c>
      <c r="J72" s="112">
        <f t="shared" si="6"/>
        <v>12</v>
      </c>
      <c r="K72" s="112">
        <f t="shared" si="6"/>
        <v>12</v>
      </c>
      <c r="L72" s="112">
        <f t="shared" si="6"/>
        <v>12</v>
      </c>
      <c r="M72" s="112">
        <f t="shared" si="6"/>
        <v>12</v>
      </c>
      <c r="N72" s="112">
        <f t="shared" si="6"/>
        <v>12</v>
      </c>
      <c r="O72" s="112">
        <f t="shared" si="6"/>
        <v>12</v>
      </c>
      <c r="P72" s="112">
        <f t="shared" si="6"/>
        <v>12</v>
      </c>
      <c r="Q72" s="112">
        <f t="shared" si="6"/>
        <v>12</v>
      </c>
      <c r="R72" s="112">
        <f t="shared" si="6"/>
        <v>12</v>
      </c>
      <c r="S72" s="112">
        <f t="shared" si="6"/>
        <v>12</v>
      </c>
      <c r="T72" s="112">
        <f t="shared" si="6"/>
        <v>12</v>
      </c>
      <c r="U72" s="112">
        <f t="shared" si="6"/>
        <v>12</v>
      </c>
      <c r="V72" s="112">
        <f t="shared" si="6"/>
        <v>12</v>
      </c>
      <c r="W72" s="112">
        <f t="shared" si="6"/>
        <v>12</v>
      </c>
      <c r="X72" s="112">
        <f t="shared" si="6"/>
        <v>12</v>
      </c>
      <c r="Y72" s="112">
        <f t="shared" si="6"/>
        <v>12</v>
      </c>
      <c r="Z72" s="112">
        <f t="shared" si="6"/>
        <v>12</v>
      </c>
      <c r="AA72" s="112">
        <f t="shared" si="6"/>
        <v>12</v>
      </c>
      <c r="AB72" s="112">
        <f t="shared" si="6"/>
        <v>12</v>
      </c>
      <c r="AC72" s="112">
        <f t="shared" si="6"/>
        <v>12</v>
      </c>
      <c r="AD72" s="112">
        <f t="shared" si="6"/>
        <v>12</v>
      </c>
      <c r="AE72" s="112">
        <f t="shared" si="6"/>
        <v>12</v>
      </c>
    </row>
    <row r="73" spans="1:32" s="102" customFormat="1" ht="13" x14ac:dyDescent="0.3">
      <c r="D73" s="103"/>
      <c r="J73" s="104"/>
      <c r="K73" s="104"/>
      <c r="L73" s="104"/>
      <c r="M73" s="104"/>
    </row>
    <row r="74" spans="1:32" s="102" customFormat="1" ht="15.5" x14ac:dyDescent="0.35">
      <c r="B74" s="82" t="s">
        <v>4</v>
      </c>
      <c r="D74" s="103"/>
      <c r="J74" s="104"/>
      <c r="K74" s="104"/>
      <c r="L74" s="104"/>
      <c r="M74" s="104"/>
    </row>
    <row r="75" spans="1:32" s="102" customFormat="1" ht="15.5" x14ac:dyDescent="0.35">
      <c r="B75" s="82"/>
      <c r="D75" s="103"/>
      <c r="J75" s="104"/>
      <c r="K75" s="104"/>
      <c r="L75" s="104"/>
      <c r="M75" s="104"/>
    </row>
    <row r="76" spans="1:32" s="102" customFormat="1" ht="14" customHeight="1" x14ac:dyDescent="0.3">
      <c r="B76" s="113" t="s">
        <v>69</v>
      </c>
      <c r="D76" s="114" t="s">
        <v>35</v>
      </c>
      <c r="E76" s="115" t="s">
        <v>16</v>
      </c>
      <c r="G76" s="116"/>
      <c r="J76" s="104"/>
      <c r="K76" s="104"/>
      <c r="L76" s="104"/>
      <c r="M76" s="104"/>
    </row>
    <row r="77" spans="1:32" s="102" customFormat="1" ht="12.5" customHeight="1" x14ac:dyDescent="0.3">
      <c r="B77" s="117" t="s">
        <v>49</v>
      </c>
      <c r="C77" s="84" t="s">
        <v>12</v>
      </c>
      <c r="D77" s="118">
        <v>8.2000000000000003E-2</v>
      </c>
      <c r="E77" s="112">
        <f>XNPV(D77,$G77:$AE77,G$64:AE$64)/(1+D77)^(1)</f>
        <v>0</v>
      </c>
      <c r="F77" s="112"/>
      <c r="G77" s="112">
        <f t="shared" ref="G77" si="7">G$68*$D$60</f>
        <v>0</v>
      </c>
      <c r="H77" s="112">
        <f>H$68*$D$60</f>
        <v>0</v>
      </c>
      <c r="I77" s="112">
        <f t="shared" ref="I77:AE77" si="8">I$68*$D$60</f>
        <v>0</v>
      </c>
      <c r="J77" s="112">
        <f t="shared" si="8"/>
        <v>0</v>
      </c>
      <c r="K77" s="112">
        <f t="shared" si="8"/>
        <v>0</v>
      </c>
      <c r="L77" s="112">
        <f t="shared" si="8"/>
        <v>0</v>
      </c>
      <c r="M77" s="112">
        <f t="shared" si="8"/>
        <v>0</v>
      </c>
      <c r="N77" s="112">
        <f t="shared" si="8"/>
        <v>0</v>
      </c>
      <c r="O77" s="112">
        <f t="shared" si="8"/>
        <v>0</v>
      </c>
      <c r="P77" s="112">
        <f t="shared" si="8"/>
        <v>0</v>
      </c>
      <c r="Q77" s="112">
        <f t="shared" si="8"/>
        <v>0</v>
      </c>
      <c r="R77" s="112">
        <f t="shared" si="8"/>
        <v>0</v>
      </c>
      <c r="S77" s="112">
        <f t="shared" si="8"/>
        <v>0</v>
      </c>
      <c r="T77" s="112">
        <f t="shared" si="8"/>
        <v>0</v>
      </c>
      <c r="U77" s="112">
        <f t="shared" si="8"/>
        <v>0</v>
      </c>
      <c r="V77" s="112">
        <f t="shared" si="8"/>
        <v>0</v>
      </c>
      <c r="W77" s="112">
        <f t="shared" si="8"/>
        <v>0</v>
      </c>
      <c r="X77" s="112">
        <f t="shared" si="8"/>
        <v>0</v>
      </c>
      <c r="Y77" s="112">
        <f t="shared" si="8"/>
        <v>0</v>
      </c>
      <c r="Z77" s="112">
        <f t="shared" si="8"/>
        <v>0</v>
      </c>
      <c r="AA77" s="112">
        <f t="shared" si="8"/>
        <v>0</v>
      </c>
      <c r="AB77" s="112">
        <f t="shared" si="8"/>
        <v>0</v>
      </c>
      <c r="AC77" s="112">
        <f t="shared" si="8"/>
        <v>0</v>
      </c>
      <c r="AD77" s="112">
        <f t="shared" si="8"/>
        <v>0</v>
      </c>
      <c r="AE77" s="112">
        <f t="shared" si="8"/>
        <v>0</v>
      </c>
      <c r="AF77" s="112"/>
    </row>
    <row r="78" spans="1:32" s="102" customFormat="1" ht="13" x14ac:dyDescent="0.3">
      <c r="B78" s="117" t="s">
        <v>68</v>
      </c>
      <c r="C78" s="84" t="s">
        <v>12</v>
      </c>
      <c r="D78" s="119">
        <f>D77</f>
        <v>8.2000000000000003E-2</v>
      </c>
      <c r="E78" s="112">
        <f t="shared" ref="E78:E80" si="9">XNPV(D78,$G78:$AE78,G$64:AE$64)/(1+D78)^(1)</f>
        <v>0</v>
      </c>
      <c r="F78" s="112"/>
      <c r="G78" s="112">
        <f t="shared" ref="G78:AE78" si="10">G$85*$D$51</f>
        <v>0</v>
      </c>
      <c r="H78" s="112">
        <f t="shared" si="10"/>
        <v>0</v>
      </c>
      <c r="I78" s="112">
        <f t="shared" si="10"/>
        <v>0</v>
      </c>
      <c r="J78" s="112">
        <f t="shared" si="10"/>
        <v>0</v>
      </c>
      <c r="K78" s="112">
        <f t="shared" si="10"/>
        <v>0</v>
      </c>
      <c r="L78" s="112">
        <f t="shared" si="10"/>
        <v>0</v>
      </c>
      <c r="M78" s="112">
        <f t="shared" si="10"/>
        <v>0</v>
      </c>
      <c r="N78" s="112">
        <f t="shared" si="10"/>
        <v>0</v>
      </c>
      <c r="O78" s="112">
        <f t="shared" si="10"/>
        <v>0</v>
      </c>
      <c r="P78" s="112">
        <f t="shared" si="10"/>
        <v>0</v>
      </c>
      <c r="Q78" s="112">
        <f t="shared" si="10"/>
        <v>0</v>
      </c>
      <c r="R78" s="112">
        <f t="shared" si="10"/>
        <v>0</v>
      </c>
      <c r="S78" s="112">
        <f t="shared" si="10"/>
        <v>0</v>
      </c>
      <c r="T78" s="112">
        <f t="shared" si="10"/>
        <v>0</v>
      </c>
      <c r="U78" s="112">
        <f t="shared" si="10"/>
        <v>0</v>
      </c>
      <c r="V78" s="112">
        <f t="shared" si="10"/>
        <v>0</v>
      </c>
      <c r="W78" s="112">
        <f t="shared" si="10"/>
        <v>0</v>
      </c>
      <c r="X78" s="112">
        <f t="shared" si="10"/>
        <v>0</v>
      </c>
      <c r="Y78" s="112">
        <f t="shared" si="10"/>
        <v>0</v>
      </c>
      <c r="Z78" s="112">
        <f t="shared" si="10"/>
        <v>0</v>
      </c>
      <c r="AA78" s="112">
        <f t="shared" si="10"/>
        <v>0</v>
      </c>
      <c r="AB78" s="112">
        <f t="shared" si="10"/>
        <v>0</v>
      </c>
      <c r="AC78" s="112">
        <f t="shared" si="10"/>
        <v>0</v>
      </c>
      <c r="AD78" s="112">
        <f t="shared" si="10"/>
        <v>0</v>
      </c>
      <c r="AE78" s="112">
        <f t="shared" si="10"/>
        <v>0</v>
      </c>
      <c r="AF78" s="112"/>
    </row>
    <row r="79" spans="1:32" s="102" customFormat="1" ht="13" x14ac:dyDescent="0.3">
      <c r="B79" s="117" t="s">
        <v>2</v>
      </c>
      <c r="C79" s="84" t="s">
        <v>12</v>
      </c>
      <c r="D79" s="119">
        <f>D78</f>
        <v>8.2000000000000003E-2</v>
      </c>
      <c r="E79" s="112">
        <f t="shared" si="9"/>
        <v>0</v>
      </c>
      <c r="F79" s="112"/>
      <c r="G79" s="112">
        <f>$D$17*$D$52*G72/12</f>
        <v>0</v>
      </c>
      <c r="H79" s="112">
        <f t="shared" ref="H79:AE79" si="11">$D$17*$D$52*H72/12</f>
        <v>0</v>
      </c>
      <c r="I79" s="112">
        <f t="shared" si="11"/>
        <v>0</v>
      </c>
      <c r="J79" s="112">
        <f t="shared" si="11"/>
        <v>0</v>
      </c>
      <c r="K79" s="112">
        <f t="shared" si="11"/>
        <v>0</v>
      </c>
      <c r="L79" s="112">
        <f t="shared" si="11"/>
        <v>0</v>
      </c>
      <c r="M79" s="112">
        <f t="shared" si="11"/>
        <v>0</v>
      </c>
      <c r="N79" s="112">
        <f t="shared" si="11"/>
        <v>0</v>
      </c>
      <c r="O79" s="112">
        <f t="shared" si="11"/>
        <v>0</v>
      </c>
      <c r="P79" s="112">
        <f t="shared" si="11"/>
        <v>0</v>
      </c>
      <c r="Q79" s="112">
        <f t="shared" si="11"/>
        <v>0</v>
      </c>
      <c r="R79" s="112">
        <f t="shared" si="11"/>
        <v>0</v>
      </c>
      <c r="S79" s="112">
        <f t="shared" si="11"/>
        <v>0</v>
      </c>
      <c r="T79" s="112">
        <f t="shared" si="11"/>
        <v>0</v>
      </c>
      <c r="U79" s="112">
        <f t="shared" si="11"/>
        <v>0</v>
      </c>
      <c r="V79" s="112">
        <f t="shared" si="11"/>
        <v>0</v>
      </c>
      <c r="W79" s="112">
        <f t="shared" si="11"/>
        <v>0</v>
      </c>
      <c r="X79" s="112">
        <f t="shared" si="11"/>
        <v>0</v>
      </c>
      <c r="Y79" s="112">
        <f t="shared" si="11"/>
        <v>0</v>
      </c>
      <c r="Z79" s="112">
        <f t="shared" si="11"/>
        <v>0</v>
      </c>
      <c r="AA79" s="112">
        <f t="shared" si="11"/>
        <v>0</v>
      </c>
      <c r="AB79" s="112">
        <f t="shared" si="11"/>
        <v>0</v>
      </c>
      <c r="AC79" s="112">
        <f t="shared" si="11"/>
        <v>0</v>
      </c>
      <c r="AD79" s="112">
        <f t="shared" si="11"/>
        <v>0</v>
      </c>
      <c r="AE79" s="112">
        <f t="shared" si="11"/>
        <v>0</v>
      </c>
      <c r="AF79" s="112"/>
    </row>
    <row r="80" spans="1:32" s="102" customFormat="1" ht="13" x14ac:dyDescent="0.3">
      <c r="B80" s="117" t="s">
        <v>46</v>
      </c>
      <c r="C80" s="84" t="s">
        <v>12</v>
      </c>
      <c r="D80" s="119">
        <f>D79</f>
        <v>8.2000000000000003E-2</v>
      </c>
      <c r="E80" s="112">
        <f t="shared" si="9"/>
        <v>0</v>
      </c>
      <c r="F80" s="112"/>
      <c r="G80" s="112">
        <f>$D57*G$85</f>
        <v>0</v>
      </c>
      <c r="H80" s="112">
        <f t="shared" ref="H80:AE80" si="12">$D57*H$85</f>
        <v>0</v>
      </c>
      <c r="I80" s="112">
        <f t="shared" si="12"/>
        <v>0</v>
      </c>
      <c r="J80" s="112">
        <f t="shared" si="12"/>
        <v>0</v>
      </c>
      <c r="K80" s="112">
        <f t="shared" si="12"/>
        <v>0</v>
      </c>
      <c r="L80" s="112">
        <f t="shared" si="12"/>
        <v>0</v>
      </c>
      <c r="M80" s="112">
        <f t="shared" si="12"/>
        <v>0</v>
      </c>
      <c r="N80" s="112">
        <f t="shared" si="12"/>
        <v>0</v>
      </c>
      <c r="O80" s="112">
        <f t="shared" si="12"/>
        <v>0</v>
      </c>
      <c r="P80" s="112">
        <f t="shared" si="12"/>
        <v>0</v>
      </c>
      <c r="Q80" s="112">
        <f t="shared" si="12"/>
        <v>0</v>
      </c>
      <c r="R80" s="112">
        <f t="shared" si="12"/>
        <v>0</v>
      </c>
      <c r="S80" s="112">
        <f t="shared" si="12"/>
        <v>0</v>
      </c>
      <c r="T80" s="112">
        <f t="shared" si="12"/>
        <v>0</v>
      </c>
      <c r="U80" s="112">
        <f t="shared" si="12"/>
        <v>0</v>
      </c>
      <c r="V80" s="112">
        <f t="shared" si="12"/>
        <v>0</v>
      </c>
      <c r="W80" s="112">
        <f t="shared" si="12"/>
        <v>0</v>
      </c>
      <c r="X80" s="112">
        <f t="shared" si="12"/>
        <v>0</v>
      </c>
      <c r="Y80" s="112">
        <f t="shared" si="12"/>
        <v>0</v>
      </c>
      <c r="Z80" s="112">
        <f t="shared" si="12"/>
        <v>0</v>
      </c>
      <c r="AA80" s="112">
        <f t="shared" si="12"/>
        <v>0</v>
      </c>
      <c r="AB80" s="112">
        <f t="shared" si="12"/>
        <v>0</v>
      </c>
      <c r="AC80" s="112">
        <f t="shared" si="12"/>
        <v>0</v>
      </c>
      <c r="AD80" s="112">
        <f t="shared" si="12"/>
        <v>0</v>
      </c>
      <c r="AE80" s="112">
        <f t="shared" si="12"/>
        <v>0</v>
      </c>
      <c r="AF80" s="112"/>
    </row>
    <row r="81" spans="2:32" s="102" customFormat="1" ht="13.5" thickBot="1" x14ac:dyDescent="0.35">
      <c r="B81" s="120" t="s">
        <v>5</v>
      </c>
      <c r="C81" s="93" t="s">
        <v>12</v>
      </c>
      <c r="D81" s="121"/>
      <c r="E81" s="101">
        <f>SUM(E77:E80)</f>
        <v>0</v>
      </c>
      <c r="F81" s="122"/>
      <c r="G81" s="116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</row>
    <row r="82" spans="2:32" s="102" customFormat="1" ht="13" x14ac:dyDescent="0.3">
      <c r="D82" s="103"/>
      <c r="J82" s="104"/>
      <c r="K82" s="104"/>
      <c r="L82" s="104"/>
      <c r="M82" s="104"/>
    </row>
    <row r="83" spans="2:32" s="102" customFormat="1" ht="16.5" customHeight="1" x14ac:dyDescent="0.35">
      <c r="B83" s="82" t="s">
        <v>6</v>
      </c>
      <c r="D83" s="103"/>
      <c r="J83" s="104"/>
      <c r="K83" s="104"/>
      <c r="L83" s="104"/>
      <c r="M83" s="104"/>
    </row>
    <row r="84" spans="2:32" s="102" customFormat="1" ht="14.5" customHeight="1" x14ac:dyDescent="0.35">
      <c r="B84" s="82"/>
      <c r="D84" s="103"/>
      <c r="E84" s="123" t="s">
        <v>16</v>
      </c>
      <c r="J84" s="104"/>
      <c r="K84" s="104"/>
      <c r="L84" s="104"/>
      <c r="M84" s="104"/>
    </row>
    <row r="85" spans="2:32" s="102" customFormat="1" ht="13" x14ac:dyDescent="0.3">
      <c r="B85" s="124" t="s">
        <v>7</v>
      </c>
      <c r="C85" s="84" t="s">
        <v>11</v>
      </c>
      <c r="D85" s="119">
        <f>D79</f>
        <v>8.2000000000000003E-2</v>
      </c>
      <c r="E85" s="112">
        <f>XNPV(D85,$G85:$AE85,G$64:AE$64)/(1+D85)^(1)</f>
        <v>0</v>
      </c>
      <c r="F85" s="112"/>
      <c r="G85" s="112">
        <f t="shared" ref="G85:AE85" si="13">$D$47*G72/12</f>
        <v>0</v>
      </c>
      <c r="H85" s="112">
        <f t="shared" si="13"/>
        <v>0</v>
      </c>
      <c r="I85" s="112">
        <f t="shared" si="13"/>
        <v>0</v>
      </c>
      <c r="J85" s="112">
        <f t="shared" si="13"/>
        <v>0</v>
      </c>
      <c r="K85" s="112">
        <f t="shared" si="13"/>
        <v>0</v>
      </c>
      <c r="L85" s="112">
        <f t="shared" si="13"/>
        <v>0</v>
      </c>
      <c r="M85" s="112">
        <f t="shared" si="13"/>
        <v>0</v>
      </c>
      <c r="N85" s="112">
        <f t="shared" si="13"/>
        <v>0</v>
      </c>
      <c r="O85" s="112">
        <f t="shared" si="13"/>
        <v>0</v>
      </c>
      <c r="P85" s="112">
        <f t="shared" si="13"/>
        <v>0</v>
      </c>
      <c r="Q85" s="112">
        <f t="shared" si="13"/>
        <v>0</v>
      </c>
      <c r="R85" s="112">
        <f t="shared" si="13"/>
        <v>0</v>
      </c>
      <c r="S85" s="112">
        <f t="shared" si="13"/>
        <v>0</v>
      </c>
      <c r="T85" s="112">
        <f t="shared" si="13"/>
        <v>0</v>
      </c>
      <c r="U85" s="112">
        <f t="shared" si="13"/>
        <v>0</v>
      </c>
      <c r="V85" s="112">
        <f t="shared" si="13"/>
        <v>0</v>
      </c>
      <c r="W85" s="112">
        <f t="shared" si="13"/>
        <v>0</v>
      </c>
      <c r="X85" s="112">
        <f t="shared" si="13"/>
        <v>0</v>
      </c>
      <c r="Y85" s="112">
        <f t="shared" si="13"/>
        <v>0</v>
      </c>
      <c r="Z85" s="112">
        <f t="shared" si="13"/>
        <v>0</v>
      </c>
      <c r="AA85" s="112">
        <f t="shared" si="13"/>
        <v>0</v>
      </c>
      <c r="AB85" s="112">
        <f t="shared" si="13"/>
        <v>0</v>
      </c>
      <c r="AC85" s="112">
        <f t="shared" si="13"/>
        <v>0</v>
      </c>
      <c r="AD85" s="112">
        <f t="shared" si="13"/>
        <v>0</v>
      </c>
      <c r="AE85" s="112">
        <f t="shared" si="13"/>
        <v>0</v>
      </c>
      <c r="AF85" s="112"/>
    </row>
    <row r="86" spans="2:32" s="102" customFormat="1" ht="13.5" thickBot="1" x14ac:dyDescent="0.35">
      <c r="B86" s="120" t="s">
        <v>22</v>
      </c>
      <c r="C86" s="93" t="s">
        <v>12</v>
      </c>
      <c r="D86" s="125"/>
      <c r="E86" s="101">
        <f>E85</f>
        <v>0</v>
      </c>
      <c r="F86" s="122"/>
      <c r="G86" s="112"/>
      <c r="J86" s="104"/>
      <c r="K86" s="104"/>
      <c r="L86" s="104"/>
      <c r="M86" s="104"/>
    </row>
    <row r="87" spans="2:32" s="102" customFormat="1" ht="13" x14ac:dyDescent="0.3">
      <c r="D87" s="103"/>
      <c r="J87" s="104"/>
      <c r="K87" s="104"/>
      <c r="L87" s="104"/>
      <c r="M87" s="104"/>
    </row>
    <row r="88" spans="2:32" s="102" customFormat="1" ht="16" thickBot="1" x14ac:dyDescent="0.35">
      <c r="B88" s="126" t="s">
        <v>8</v>
      </c>
      <c r="C88" s="127" t="s">
        <v>23</v>
      </c>
      <c r="D88" s="128"/>
      <c r="E88" s="129" t="str">
        <f>IFERROR(E81/E86,"")</f>
        <v/>
      </c>
      <c r="F88" s="130"/>
      <c r="J88" s="104"/>
      <c r="K88" s="104"/>
      <c r="L88" s="104"/>
      <c r="M88" s="104"/>
    </row>
    <row r="89" spans="2:32" x14ac:dyDescent="0.35"/>
    <row r="90" spans="2:32" ht="10.5" hidden="1" customHeight="1" x14ac:dyDescent="0.35"/>
  </sheetData>
  <sheetProtection algorithmName="SHA-512" hashValue="1EgIl484aL6eBEw7d2CDTPP/UzLA9q7PFeAFDU0rm7OQ9WT2bzwdWb28rYMrIMkZfvR9in8RBCB2wRN65kcAKA==" saltValue="N+7wjKjxttt7diaXRggzaw==" spinCount="100000" sheet="1" objects="1" scenarios="1"/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6FBD1C-3B99-4307-A375-8CFB615F3B73}">
          <x14:formula1>
            <xm:f>List!$A$2:$A$8</xm:f>
          </x14:formula1>
          <xm:sqref>D6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B30AD-B40F-4D6B-BBEF-D10C4B48908A}">
  <dimension ref="A1:E8"/>
  <sheetViews>
    <sheetView workbookViewId="0">
      <selection activeCell="C10" sqref="C10"/>
    </sheetView>
  </sheetViews>
  <sheetFormatPr defaultRowHeight="14.5" x14ac:dyDescent="0.35"/>
  <cols>
    <col min="1" max="1" width="18.90625" bestFit="1" customWidth="1"/>
    <col min="2" max="2" width="37" bestFit="1" customWidth="1"/>
    <col min="3" max="3" width="24" bestFit="1" customWidth="1"/>
  </cols>
  <sheetData>
    <row r="1" spans="1:5" x14ac:dyDescent="0.35">
      <c r="A1" s="34" t="s">
        <v>37</v>
      </c>
      <c r="B1" s="34" t="s">
        <v>58</v>
      </c>
      <c r="C1" s="34" t="s">
        <v>43</v>
      </c>
    </row>
    <row r="2" spans="1:5" x14ac:dyDescent="0.35">
      <c r="A2" t="s">
        <v>51</v>
      </c>
      <c r="B2" s="35" t="s">
        <v>54</v>
      </c>
      <c r="C2" s="35" t="s">
        <v>62</v>
      </c>
      <c r="D2" s="35" t="s">
        <v>65</v>
      </c>
      <c r="E2" s="35" t="s">
        <v>67</v>
      </c>
    </row>
    <row r="3" spans="1:5" x14ac:dyDescent="0.35">
      <c r="A3" t="s">
        <v>59</v>
      </c>
      <c r="B3" s="35" t="s">
        <v>55</v>
      </c>
      <c r="C3" s="35" t="s">
        <v>63</v>
      </c>
      <c r="D3" s="35" t="s">
        <v>66</v>
      </c>
      <c r="E3" s="35" t="s">
        <v>64</v>
      </c>
    </row>
    <row r="4" spans="1:5" x14ac:dyDescent="0.35">
      <c r="A4" t="s">
        <v>50</v>
      </c>
      <c r="B4" s="35" t="s">
        <v>56</v>
      </c>
      <c r="C4" s="35" t="s">
        <v>64</v>
      </c>
    </row>
    <row r="5" spans="1:5" x14ac:dyDescent="0.35">
      <c r="A5" t="s">
        <v>52</v>
      </c>
      <c r="B5" s="35" t="s">
        <v>57</v>
      </c>
      <c r="C5" s="35"/>
    </row>
    <row r="6" spans="1:5" x14ac:dyDescent="0.35">
      <c r="A6" t="s">
        <v>61</v>
      </c>
    </row>
    <row r="7" spans="1:5" x14ac:dyDescent="0.35">
      <c r="A7" t="s">
        <v>53</v>
      </c>
    </row>
    <row r="8" spans="1:5" x14ac:dyDescent="0.35">
      <c r="A8" t="s">
        <v>60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Example</vt:lpstr>
      <vt:lpstr>Template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2021-06-09T14:55:12Z</dcterms:created>
  <dcterms:modified xsi:type="dcterms:W3CDTF">2021-06-10T09:40:01Z</dcterms:modified>
</cp:coreProperties>
</file>